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ortni ogled" sheetId="2" r:id="rId1"/>
    <sheet name="prinosni ogled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7" i="2" l="1"/>
  <c r="AH67" i="2"/>
  <c r="AB67" i="2"/>
  <c r="V67" i="2"/>
  <c r="K67" i="2"/>
  <c r="J67" i="2"/>
  <c r="I67" i="2"/>
  <c r="H67" i="2"/>
  <c r="F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67" i="2" s="1"/>
  <c r="Z42" i="1"/>
  <c r="Y42" i="1"/>
  <c r="X42" i="1"/>
  <c r="W42" i="1"/>
  <c r="T42" i="1"/>
  <c r="S42" i="1"/>
  <c r="R42" i="1"/>
  <c r="Q42" i="1"/>
  <c r="N42" i="1"/>
  <c r="M42" i="1"/>
  <c r="L42" i="1"/>
  <c r="K42" i="1"/>
  <c r="I42" i="1"/>
  <c r="AA41" i="1"/>
  <c r="AB41" i="1" s="1"/>
  <c r="U41" i="1"/>
  <c r="V41" i="1" s="1"/>
  <c r="O41" i="1"/>
  <c r="P41" i="1" s="1"/>
  <c r="H41" i="1"/>
  <c r="J41" i="1" s="1"/>
  <c r="AA40" i="1"/>
  <c r="AB40" i="1" s="1"/>
  <c r="U40" i="1"/>
  <c r="V40" i="1" s="1"/>
  <c r="O40" i="1"/>
  <c r="P40" i="1" s="1"/>
  <c r="H40" i="1"/>
  <c r="J40" i="1" s="1"/>
  <c r="AA39" i="1"/>
  <c r="AB39" i="1" s="1"/>
  <c r="U39" i="1"/>
  <c r="V39" i="1" s="1"/>
  <c r="O39" i="1"/>
  <c r="P39" i="1" s="1"/>
  <c r="H39" i="1"/>
  <c r="J39" i="1" s="1"/>
  <c r="AA38" i="1"/>
  <c r="AB38" i="1" s="1"/>
  <c r="U38" i="1"/>
  <c r="V38" i="1" s="1"/>
  <c r="O38" i="1"/>
  <c r="P38" i="1" s="1"/>
  <c r="H38" i="1"/>
  <c r="J38" i="1" s="1"/>
  <c r="AA37" i="1"/>
  <c r="AB37" i="1" s="1"/>
  <c r="U37" i="1"/>
  <c r="V37" i="1" s="1"/>
  <c r="O37" i="1"/>
  <c r="P37" i="1" s="1"/>
  <c r="H37" i="1"/>
  <c r="J37" i="1" s="1"/>
  <c r="AA36" i="1"/>
  <c r="AB36" i="1" s="1"/>
  <c r="U36" i="1"/>
  <c r="V36" i="1" s="1"/>
  <c r="O36" i="1"/>
  <c r="P36" i="1" s="1"/>
  <c r="H36" i="1"/>
  <c r="J36" i="1" s="1"/>
  <c r="AA35" i="1"/>
  <c r="AB35" i="1" s="1"/>
  <c r="U35" i="1"/>
  <c r="V35" i="1" s="1"/>
  <c r="O35" i="1"/>
  <c r="P35" i="1" s="1"/>
  <c r="H35" i="1"/>
  <c r="J35" i="1" s="1"/>
  <c r="AA34" i="1"/>
  <c r="AB34" i="1" s="1"/>
  <c r="U34" i="1"/>
  <c r="V34" i="1" s="1"/>
  <c r="O34" i="1"/>
  <c r="P34" i="1" s="1"/>
  <c r="H34" i="1"/>
  <c r="J34" i="1" s="1"/>
  <c r="AA33" i="1"/>
  <c r="AB33" i="1" s="1"/>
  <c r="U33" i="1"/>
  <c r="V33" i="1" s="1"/>
  <c r="O33" i="1"/>
  <c r="P33" i="1" s="1"/>
  <c r="H33" i="1"/>
  <c r="J33" i="1" s="1"/>
  <c r="AA32" i="1"/>
  <c r="AB32" i="1" s="1"/>
  <c r="U32" i="1"/>
  <c r="V32" i="1" s="1"/>
  <c r="O32" i="1"/>
  <c r="P32" i="1" s="1"/>
  <c r="H32" i="1"/>
  <c r="J32" i="1" s="1"/>
  <c r="AA31" i="1"/>
  <c r="AB31" i="1" s="1"/>
  <c r="U31" i="1"/>
  <c r="V31" i="1" s="1"/>
  <c r="O31" i="1"/>
  <c r="P31" i="1" s="1"/>
  <c r="H31" i="1"/>
  <c r="J31" i="1" s="1"/>
  <c r="AA30" i="1"/>
  <c r="AB30" i="1" s="1"/>
  <c r="U30" i="1"/>
  <c r="V30" i="1" s="1"/>
  <c r="O30" i="1"/>
  <c r="P30" i="1" s="1"/>
  <c r="H30" i="1"/>
  <c r="J30" i="1" s="1"/>
  <c r="AA29" i="1"/>
  <c r="AB29" i="1" s="1"/>
  <c r="U29" i="1"/>
  <c r="V29" i="1" s="1"/>
  <c r="O29" i="1"/>
  <c r="P29" i="1" s="1"/>
  <c r="H29" i="1"/>
  <c r="J29" i="1" s="1"/>
  <c r="AA28" i="1"/>
  <c r="AB28" i="1" s="1"/>
  <c r="U28" i="1"/>
  <c r="V28" i="1" s="1"/>
  <c r="O28" i="1"/>
  <c r="P28" i="1" s="1"/>
  <c r="H28" i="1"/>
  <c r="J28" i="1" s="1"/>
  <c r="AA27" i="1"/>
  <c r="AB27" i="1" s="1"/>
  <c r="U27" i="1"/>
  <c r="V27" i="1" s="1"/>
  <c r="O27" i="1"/>
  <c r="P27" i="1" s="1"/>
  <c r="H27" i="1"/>
  <c r="J27" i="1" s="1"/>
  <c r="AA26" i="1"/>
  <c r="AB26" i="1" s="1"/>
  <c r="U26" i="1"/>
  <c r="V26" i="1" s="1"/>
  <c r="O26" i="1"/>
  <c r="P26" i="1" s="1"/>
  <c r="H26" i="1"/>
  <c r="J26" i="1" s="1"/>
  <c r="AA25" i="1"/>
  <c r="AB25" i="1" s="1"/>
  <c r="AB42" i="1" s="1"/>
  <c r="U25" i="1"/>
  <c r="U42" i="1" s="1"/>
  <c r="O25" i="1"/>
  <c r="P25" i="1" s="1"/>
  <c r="P42" i="1" s="1"/>
  <c r="H25" i="1"/>
  <c r="J25" i="1" s="1"/>
  <c r="J42" i="1" s="1"/>
  <c r="V25" i="1" l="1"/>
  <c r="V42" i="1" s="1"/>
  <c r="O42" i="1"/>
  <c r="AA42" i="1"/>
</calcChain>
</file>

<file path=xl/sharedStrings.xml><?xml version="1.0" encoding="utf-8"?>
<sst xmlns="http://schemas.openxmlformats.org/spreadsheetml/2006/main" count="690" uniqueCount="163">
  <si>
    <t>MO kukuruza - Draksenić, K. Dubica 2022</t>
  </si>
  <si>
    <t>varijante</t>
  </si>
  <si>
    <t>varijanta 1</t>
  </si>
  <si>
    <t>varijanta 2</t>
  </si>
  <si>
    <t>varijanta 3</t>
  </si>
  <si>
    <t>sjetva</t>
  </si>
  <si>
    <t>13.04.22.</t>
  </si>
  <si>
    <t>đubrenje</t>
  </si>
  <si>
    <t>13.12.21.</t>
  </si>
  <si>
    <t>NPK (8-24-24)</t>
  </si>
  <si>
    <t>kg/ha</t>
  </si>
  <si>
    <t>UREA</t>
  </si>
  <si>
    <t>23.03.22.</t>
  </si>
  <si>
    <t>NPK (7-20-30)</t>
  </si>
  <si>
    <t>18.05.22.</t>
  </si>
  <si>
    <t>Seniphos</t>
  </si>
  <si>
    <t>l/ha</t>
  </si>
  <si>
    <t>Zintrac</t>
  </si>
  <si>
    <t>05.22.</t>
  </si>
  <si>
    <t>AN</t>
  </si>
  <si>
    <t>01.06.22.</t>
  </si>
  <si>
    <t>Univerzal Bio</t>
  </si>
  <si>
    <t>Mantrac</t>
  </si>
  <si>
    <t>Slavol</t>
  </si>
  <si>
    <t>Amixol</t>
  </si>
  <si>
    <t>04.06.22.</t>
  </si>
  <si>
    <t>ukupno kg/ha :</t>
  </si>
  <si>
    <t>N-</t>
  </si>
  <si>
    <t>P-</t>
  </si>
  <si>
    <t>K-</t>
  </si>
  <si>
    <t>zaštita</t>
  </si>
  <si>
    <t>2/3 list ( 10.05.'22.) - Lumax 3,5 l/ha + Agrodimark - 0,5 l/ha</t>
  </si>
  <si>
    <t>navodnjavanje</t>
  </si>
  <si>
    <r>
      <t>7x25 lit/m</t>
    </r>
    <r>
      <rPr>
        <sz val="14"/>
        <rFont val="Calibri"/>
        <family val="2"/>
      </rPr>
      <t>²</t>
    </r>
  </si>
  <si>
    <t>NE!</t>
  </si>
  <si>
    <t>r.br</t>
  </si>
  <si>
    <t>GZ</t>
  </si>
  <si>
    <t>sj.kuća</t>
  </si>
  <si>
    <t>hibrid</t>
  </si>
  <si>
    <t>broj redova</t>
  </si>
  <si>
    <t>norma sjetve</t>
  </si>
  <si>
    <t>sklop</t>
  </si>
  <si>
    <t>žetva, vaganje</t>
  </si>
  <si>
    <t xml:space="preserve">brojanje </t>
  </si>
  <si>
    <t xml:space="preserve">nicanje </t>
  </si>
  <si>
    <t>P</t>
  </si>
  <si>
    <t>vlaga</t>
  </si>
  <si>
    <t>vaganje</t>
  </si>
  <si>
    <t>HT</t>
  </si>
  <si>
    <t>prinos kg/ha</t>
  </si>
  <si>
    <t>cm</t>
  </si>
  <si>
    <t>/ha</t>
  </si>
  <si>
    <t>000/ha</t>
  </si>
  <si>
    <t>%</t>
  </si>
  <si>
    <r>
      <t>m</t>
    </r>
    <r>
      <rPr>
        <b/>
        <sz val="14"/>
        <rFont val="Calibri"/>
        <family val="2"/>
      </rPr>
      <t>²</t>
    </r>
  </si>
  <si>
    <t>kg</t>
  </si>
  <si>
    <t>kg/l</t>
  </si>
  <si>
    <t>sirovo</t>
  </si>
  <si>
    <t>14%</t>
  </si>
  <si>
    <t>KWS</t>
  </si>
  <si>
    <t>Kashmir</t>
  </si>
  <si>
    <t>NS</t>
  </si>
  <si>
    <t>Toscano</t>
  </si>
  <si>
    <t>Dekalb</t>
  </si>
  <si>
    <t>Lukas</t>
  </si>
  <si>
    <t>prosjek/ukupno</t>
  </si>
  <si>
    <t>MO kukuruza</t>
  </si>
  <si>
    <t>zrno</t>
  </si>
  <si>
    <t>Dubica, Draksenić - Mlin Jelena</t>
  </si>
  <si>
    <t>2022.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</si>
  <si>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</si>
  <si>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</si>
  <si>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</si>
  <si>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</si>
  <si>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</si>
  <si>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</si>
  <si>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</si>
  <si>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gz</t>
  </si>
  <si>
    <t>norma sjetve (cm)</t>
  </si>
  <si>
    <t>br. biljaka u sjetvi</t>
  </si>
  <si>
    <t>broj biljaka 18.05.</t>
  </si>
  <si>
    <t>vlaga %</t>
  </si>
  <si>
    <t>prinos sirovo</t>
  </si>
  <si>
    <t>prinos 14%</t>
  </si>
  <si>
    <t>rang</t>
  </si>
  <si>
    <t>institut / GZ</t>
  </si>
  <si>
    <t>broj hibrida</t>
  </si>
  <si>
    <t>vlaga (%)</t>
  </si>
  <si>
    <t>prinos - 14%</t>
  </si>
  <si>
    <t>prinos (14%)</t>
  </si>
  <si>
    <t>Lidea</t>
  </si>
  <si>
    <t>Inventive</t>
  </si>
  <si>
    <t>instituti</t>
  </si>
  <si>
    <t>Inteligence</t>
  </si>
  <si>
    <t>OS</t>
  </si>
  <si>
    <t>predusjev</t>
  </si>
  <si>
    <t>žito</t>
  </si>
  <si>
    <t>AS</t>
  </si>
  <si>
    <t>Hypolito</t>
  </si>
  <si>
    <t>BC</t>
  </si>
  <si>
    <t>Kulak</t>
  </si>
  <si>
    <t>13.04.</t>
  </si>
  <si>
    <t>RWA</t>
  </si>
  <si>
    <t>Advisio</t>
  </si>
  <si>
    <t>Semper</t>
  </si>
  <si>
    <t>Tomasov</t>
  </si>
  <si>
    <t>13.12.</t>
  </si>
  <si>
    <t xml:space="preserve">zaorano </t>
  </si>
  <si>
    <t>NPK (7-21-21)</t>
  </si>
  <si>
    <t>450 kg/ha</t>
  </si>
  <si>
    <t>Syngenta</t>
  </si>
  <si>
    <t>Andromeda</t>
  </si>
  <si>
    <t>ZP</t>
  </si>
  <si>
    <t>Filigran</t>
  </si>
  <si>
    <t>UREA (46%)</t>
  </si>
  <si>
    <t>100 kg/ha</t>
  </si>
  <si>
    <t>Cosun Seed</t>
  </si>
  <si>
    <t>Chorintos</t>
  </si>
  <si>
    <t>Decoruna</t>
  </si>
  <si>
    <t>23.03.</t>
  </si>
  <si>
    <t>predsjetveno</t>
  </si>
  <si>
    <t>150 kg/ha</t>
  </si>
  <si>
    <t>Akinom</t>
  </si>
  <si>
    <t>05.05.</t>
  </si>
  <si>
    <t>prihrana, kultiviranje</t>
  </si>
  <si>
    <t>AN (34%)</t>
  </si>
  <si>
    <t>250 kg/ha</t>
  </si>
  <si>
    <t>Krios</t>
  </si>
  <si>
    <t>Delta Agrar</t>
  </si>
  <si>
    <t>Toskano</t>
  </si>
  <si>
    <t>2-3 list</t>
  </si>
  <si>
    <t>Adengo</t>
  </si>
  <si>
    <t>0,4 l/ha</t>
  </si>
  <si>
    <t>Persic</t>
  </si>
  <si>
    <t>Plamen</t>
  </si>
  <si>
    <t>0,3 l/ha</t>
  </si>
  <si>
    <t>Agram</t>
  </si>
  <si>
    <t>Bilbao</t>
  </si>
  <si>
    <t>žetva</t>
  </si>
  <si>
    <t>05.10.</t>
  </si>
  <si>
    <t>Genetics plus</t>
  </si>
  <si>
    <t>Panora</t>
  </si>
  <si>
    <t>Zucardi</t>
  </si>
  <si>
    <t>Patricia</t>
  </si>
  <si>
    <t>Genetic Plus</t>
  </si>
  <si>
    <t>Faraday</t>
  </si>
  <si>
    <t>Minerva</t>
  </si>
  <si>
    <t>Lucas</t>
  </si>
  <si>
    <t>Carioca</t>
  </si>
  <si>
    <t>BL</t>
  </si>
  <si>
    <t>Tweetor</t>
  </si>
  <si>
    <t>Arsantto</t>
  </si>
  <si>
    <t>Debussy</t>
  </si>
  <si>
    <t>Blason Duo</t>
  </si>
  <si>
    <t>Donjuan</t>
  </si>
  <si>
    <t>Loubazics</t>
  </si>
  <si>
    <t>Pamela</t>
  </si>
  <si>
    <t>Rodna</t>
  </si>
  <si>
    <t>Corosano</t>
  </si>
  <si>
    <t>BL 43</t>
  </si>
  <si>
    <t>5041 ultra</t>
  </si>
  <si>
    <t>5M43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</si>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</sst>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left" vertical="center" wrapText="1"/>
    </xf>
    <xf numFmtId="3" fontId="1" fillId="0" borderId="29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center" vertical="center" wrapText="1"/>
    </xf>
    <xf numFmtId="3" fontId="1" fillId="0" borderId="3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1" fontId="1" fillId="0" borderId="32" xfId="0" applyNumberFormat="1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3" fontId="1" fillId="0" borderId="39" xfId="0" applyNumberFormat="1" applyFont="1" applyBorder="1" applyAlignment="1">
      <alignment horizontal="center" vertical="center" wrapText="1"/>
    </xf>
    <xf numFmtId="165" fontId="1" fillId="0" borderId="40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2" fillId="0" borderId="32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1" fontId="1" fillId="0" borderId="38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wrapText="1"/>
    </xf>
    <xf numFmtId="3" fontId="2" fillId="0" borderId="40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23" xfId="0" applyNumberFormat="1" applyFont="1" applyBorder="1" applyAlignment="1">
      <alignment horizontal="center" vertical="center" wrapText="1"/>
    </xf>
    <xf numFmtId="1" fontId="1" fillId="0" borderId="42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165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 wrapText="1"/>
    </xf>
    <xf numFmtId="3" fontId="2" fillId="0" borderId="47" xfId="0" applyNumberFormat="1" applyFont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3" fontId="2" fillId="2" borderId="48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3" fontId="2" fillId="2" borderId="46" xfId="0" applyNumberFormat="1" applyFont="1" applyFill="1" applyBorder="1" applyAlignment="1">
      <alignment horizontal="center" vertical="center" wrapText="1"/>
    </xf>
    <xf numFmtId="3" fontId="2" fillId="2" borderId="42" xfId="0" applyNumberFormat="1" applyFont="1" applyFill="1" applyBorder="1" applyAlignment="1">
      <alignment horizontal="center" vertical="center" wrapText="1"/>
    </xf>
    <xf numFmtId="3" fontId="2" fillId="2" borderId="4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" fontId="2" fillId="2" borderId="5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3" fontId="2" fillId="0" borderId="52" xfId="0" applyNumberFormat="1" applyFont="1" applyFill="1" applyBorder="1" applyAlignment="1">
      <alignment horizontal="center" vertical="center" wrapText="1"/>
    </xf>
    <xf numFmtId="9" fontId="2" fillId="0" borderId="5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4" xfId="0" applyNumberFormat="1" applyFont="1" applyFill="1" applyBorder="1" applyAlignment="1">
      <alignment horizontal="center" vertical="center" wrapText="1"/>
    </xf>
    <xf numFmtId="3" fontId="2" fillId="0" borderId="50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165" fontId="2" fillId="0" borderId="53" xfId="0" applyNumberFormat="1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6" fillId="0" borderId="55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164" fontId="6" fillId="0" borderId="55" xfId="0" applyNumberFormat="1" applyFont="1" applyBorder="1" applyAlignment="1">
      <alignment horizontal="center" vertical="center"/>
    </xf>
    <xf numFmtId="0" fontId="1" fillId="0" borderId="59" xfId="0" applyFont="1" applyFill="1" applyBorder="1" applyAlignment="1">
      <alignment horizontal="left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5" fontId="1" fillId="0" borderId="32" xfId="0" applyNumberFormat="1" applyFont="1" applyFill="1" applyBorder="1" applyAlignment="1">
      <alignment horizontal="center" vertical="center"/>
    </xf>
    <xf numFmtId="3" fontId="2" fillId="0" borderId="5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6" fillId="0" borderId="61" xfId="0" applyNumberFormat="1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" fontId="1" fillId="0" borderId="62" xfId="0" applyNumberFormat="1" applyFont="1" applyFill="1" applyBorder="1" applyAlignment="1">
      <alignment horizontal="center" vertical="center"/>
    </xf>
    <xf numFmtId="3" fontId="6" fillId="0" borderId="63" xfId="0" applyNumberFormat="1" applyFont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64" fontId="6" fillId="0" borderId="61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3" fontId="2" fillId="0" borderId="61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59" xfId="0" applyFont="1" applyFill="1" applyBorder="1" applyAlignment="1">
      <alignment horizontal="left" vertical="center"/>
    </xf>
    <xf numFmtId="0" fontId="1" fillId="0" borderId="64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64" fontId="6" fillId="0" borderId="60" xfId="0" applyNumberFormat="1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64" fontId="6" fillId="0" borderId="65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1" fontId="1" fillId="0" borderId="66" xfId="0" applyNumberFormat="1" applyFont="1" applyFill="1" applyBorder="1" applyAlignment="1">
      <alignment horizontal="center" vertical="center"/>
    </xf>
    <xf numFmtId="3" fontId="6" fillId="0" borderId="67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5" fontId="1" fillId="0" borderId="25" xfId="0" applyNumberFormat="1" applyFont="1" applyFill="1" applyBorder="1" applyAlignment="1">
      <alignment horizontal="center" vertical="center"/>
    </xf>
    <xf numFmtId="3" fontId="2" fillId="0" borderId="60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3" fontId="6" fillId="0" borderId="65" xfId="0" applyNumberFormat="1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164" fontId="6" fillId="0" borderId="6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33" xfId="0" applyNumberFormat="1" applyFont="1" applyFill="1" applyBorder="1" applyAlignment="1">
      <alignment horizontal="center" vertical="center"/>
    </xf>
    <xf numFmtId="3" fontId="2" fillId="0" borderId="68" xfId="0" applyNumberFormat="1" applyFont="1" applyFill="1" applyBorder="1" applyAlignment="1">
      <alignment horizontal="center" vertical="center"/>
    </xf>
    <xf numFmtId="165" fontId="2" fillId="0" borderId="68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50" xfId="0" applyNumberFormat="1" applyFont="1" applyFill="1" applyBorder="1" applyAlignment="1">
      <alignment horizontal="center" vertical="center"/>
    </xf>
    <xf numFmtId="3" fontId="2" fillId="0" borderId="69" xfId="0" applyNumberFormat="1" applyFont="1" applyFill="1" applyBorder="1" applyAlignment="1">
      <alignment horizontal="center" vertical="center"/>
    </xf>
    <xf numFmtId="164" fontId="2" fillId="0" borderId="69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7"/>
  <sheetViews>
    <sheetView tabSelected="1" zoomScale="85" zoomScaleNormal="85" workbookViewId="0">
      <selection activeCell="Q27" sqref="Q27"/>
    </sheetView>
  </sheetViews>
  <sheetFormatPr defaultColWidth="9.7109375" defaultRowHeight="18.75" x14ac:dyDescent="0.25"/>
  <cols>
    <col min="1" max="1" width="1" style="196" customWidth="1"/>
    <col min="2" max="2" width="9.7109375" style="196" customWidth="1"/>
    <col min="3" max="3" width="16.7109375" style="196" bestFit="1" customWidth="1"/>
    <col min="4" max="4" width="13.7109375" style="196" customWidth="1"/>
    <col min="5" max="6" width="9.7109375" style="196" customWidth="1"/>
    <col min="7" max="7" width="11.7109375" style="315" customWidth="1"/>
    <col min="8" max="8" width="11.28515625" style="196" bestFit="1" customWidth="1"/>
    <col min="9" max="10" width="9.7109375" style="196" customWidth="1"/>
    <col min="11" max="11" width="13.7109375" style="196" customWidth="1"/>
    <col min="12" max="12" width="9.7109375" style="196" customWidth="1"/>
    <col min="13" max="13" width="7.7109375" style="196" customWidth="1"/>
    <col min="14" max="14" width="15.28515625" style="196" customWidth="1"/>
    <col min="15" max="16" width="9.7109375" style="196" customWidth="1"/>
    <col min="17" max="17" width="13.7109375" style="196" customWidth="1"/>
    <col min="18" max="19" width="9.7109375" style="196" customWidth="1"/>
    <col min="20" max="20" width="16.7109375" style="196" customWidth="1"/>
    <col min="21" max="21" width="14.42578125" style="196" customWidth="1"/>
    <col min="22" max="22" width="13.7109375" style="196" customWidth="1"/>
    <col min="23" max="25" width="9.7109375" style="196" customWidth="1"/>
    <col min="26" max="26" width="16.140625" style="196" customWidth="1"/>
    <col min="27" max="28" width="13.7109375" style="196" customWidth="1"/>
    <col min="29" max="30" width="9.7109375" style="196" customWidth="1"/>
    <col min="31" max="31" width="16.140625" style="196" bestFit="1" customWidth="1"/>
    <col min="32" max="32" width="14.42578125" style="196" bestFit="1" customWidth="1"/>
    <col min="33" max="33" width="9.7109375" style="196" customWidth="1"/>
    <col min="34" max="34" width="13.7109375" style="196" customWidth="1"/>
    <col min="35" max="35" width="9.7109375" style="196" customWidth="1"/>
    <col min="36" max="36" width="16.140625" style="196" bestFit="1" customWidth="1"/>
    <col min="37" max="37" width="9.7109375" style="196" customWidth="1"/>
    <col min="38" max="39" width="13.7109375" style="196" customWidth="1"/>
    <col min="40" max="40" width="9.7109375" style="196" customWidth="1"/>
    <col min="41" max="41" width="15" style="269" customWidth="1"/>
    <col min="42" max="42" width="14.28515625" style="196" customWidth="1"/>
    <col min="43" max="43" width="26" style="196" customWidth="1"/>
    <col min="44" max="44" width="17.140625" style="196" customWidth="1"/>
    <col min="45" max="45" width="12.85546875" style="231" customWidth="1"/>
    <col min="46" max="16384" width="9.7109375" style="196"/>
  </cols>
  <sheetData>
    <row r="1" spans="2:45" s="152" customFormat="1" ht="19.5" thickBot="1" x14ac:dyDescent="0.3">
      <c r="G1" s="153"/>
      <c r="AO1" s="154"/>
      <c r="AS1" s="155"/>
    </row>
    <row r="2" spans="2:45" s="152" customFormat="1" ht="19.5" thickBot="1" x14ac:dyDescent="0.3">
      <c r="B2" s="156" t="s">
        <v>66</v>
      </c>
      <c r="C2" s="157"/>
      <c r="D2" s="158"/>
      <c r="E2" s="159" t="s">
        <v>67</v>
      </c>
      <c r="F2" s="156" t="s">
        <v>68</v>
      </c>
      <c r="G2" s="157"/>
      <c r="H2" s="157"/>
      <c r="I2" s="157"/>
      <c r="J2" s="158"/>
      <c r="K2" s="160" t="s">
        <v>69</v>
      </c>
      <c r="M2" s="156" t="s">
        <v>70</v>
      </c>
      <c r="N2" s="157"/>
      <c r="O2" s="157"/>
      <c r="P2" s="157"/>
      <c r="Q2" s="158"/>
      <c r="S2" s="156" t="s">
        <v>71</v>
      </c>
      <c r="T2" s="157"/>
      <c r="U2" s="157"/>
      <c r="V2" s="158"/>
      <c r="X2" s="156" t="s">
        <v>72</v>
      </c>
      <c r="Y2" s="157"/>
      <c r="Z2" s="157"/>
      <c r="AA2" s="157"/>
      <c r="AB2" s="158"/>
      <c r="AD2" s="156" t="s">
        <v>73</v>
      </c>
      <c r="AE2" s="157"/>
      <c r="AF2" s="157"/>
      <c r="AG2" s="157"/>
      <c r="AH2" s="158"/>
      <c r="AJ2" s="156" t="s">
        <v>74</v>
      </c>
      <c r="AK2" s="157"/>
      <c r="AL2" s="157"/>
      <c r="AM2" s="158"/>
      <c r="AO2" s="154"/>
      <c r="AS2" s="155"/>
    </row>
    <row r="3" spans="2:45" s="152" customFormat="1" ht="19.5" customHeight="1" thickBot="1" x14ac:dyDescent="0.3">
      <c r="C3" s="161"/>
      <c r="D3" s="162"/>
      <c r="E3" s="163"/>
      <c r="F3" s="162"/>
      <c r="G3" s="164"/>
      <c r="H3" s="162"/>
      <c r="I3" s="162"/>
      <c r="J3" s="162"/>
      <c r="K3" s="163"/>
      <c r="M3" s="165"/>
      <c r="N3" s="165"/>
      <c r="O3" s="165"/>
      <c r="P3" s="166"/>
      <c r="Q3" s="165"/>
      <c r="S3" s="165"/>
      <c r="T3" s="165"/>
      <c r="U3" s="165"/>
      <c r="V3" s="165"/>
      <c r="X3" s="165"/>
      <c r="Y3" s="165"/>
      <c r="Z3" s="165"/>
      <c r="AA3" s="165"/>
      <c r="AB3" s="165"/>
      <c r="AD3" s="165"/>
      <c r="AE3" s="165"/>
      <c r="AF3" s="165"/>
      <c r="AG3" s="165"/>
      <c r="AH3" s="165"/>
      <c r="AJ3" s="165"/>
      <c r="AK3" s="165"/>
      <c r="AL3" s="165"/>
      <c r="AM3" s="167"/>
      <c r="AO3" s="154"/>
      <c r="AS3" s="155"/>
    </row>
    <row r="4" spans="2:45" s="175" customFormat="1" ht="57" customHeight="1" thickBot="1" x14ac:dyDescent="0.3">
      <c r="B4" s="168" t="s">
        <v>75</v>
      </c>
      <c r="C4" s="169" t="s">
        <v>76</v>
      </c>
      <c r="D4" s="169" t="s">
        <v>38</v>
      </c>
      <c r="E4" s="170" t="s">
        <v>77</v>
      </c>
      <c r="F4" s="171" t="s">
        <v>78</v>
      </c>
      <c r="G4" s="172" t="s">
        <v>79</v>
      </c>
      <c r="H4" s="172" t="s">
        <v>80</v>
      </c>
      <c r="I4" s="172" t="s">
        <v>81</v>
      </c>
      <c r="J4" s="173" t="s">
        <v>82</v>
      </c>
      <c r="K4" s="174" t="s">
        <v>83</v>
      </c>
      <c r="M4" s="176" t="s">
        <v>84</v>
      </c>
      <c r="N4" s="177" t="s">
        <v>85</v>
      </c>
      <c r="O4" s="177" t="s">
        <v>86</v>
      </c>
      <c r="P4" s="178" t="s">
        <v>87</v>
      </c>
      <c r="Q4" s="179" t="s">
        <v>88</v>
      </c>
      <c r="S4" s="180" t="s">
        <v>84</v>
      </c>
      <c r="T4" s="181" t="s">
        <v>76</v>
      </c>
      <c r="U4" s="182" t="s">
        <v>38</v>
      </c>
      <c r="V4" s="183" t="s">
        <v>83</v>
      </c>
      <c r="X4" s="180" t="s">
        <v>36</v>
      </c>
      <c r="Y4" s="181" t="s">
        <v>84</v>
      </c>
      <c r="Z4" s="181" t="s">
        <v>76</v>
      </c>
      <c r="AA4" s="182" t="s">
        <v>38</v>
      </c>
      <c r="AB4" s="183" t="s">
        <v>83</v>
      </c>
      <c r="AD4" s="180" t="s">
        <v>84</v>
      </c>
      <c r="AE4" s="181" t="s">
        <v>76</v>
      </c>
      <c r="AF4" s="181" t="s">
        <v>38</v>
      </c>
      <c r="AG4" s="182" t="s">
        <v>36</v>
      </c>
      <c r="AH4" s="184" t="s">
        <v>87</v>
      </c>
      <c r="AJ4" s="180" t="s">
        <v>76</v>
      </c>
      <c r="AK4" s="181" t="s">
        <v>84</v>
      </c>
      <c r="AL4" s="182" t="s">
        <v>38</v>
      </c>
      <c r="AM4" s="184" t="s">
        <v>89</v>
      </c>
      <c r="AO4" s="185"/>
      <c r="AS4" s="186"/>
    </row>
    <row r="5" spans="2:45" ht="19.5" customHeight="1" thickBot="1" x14ac:dyDescent="0.3">
      <c r="B5" s="187">
        <v>1</v>
      </c>
      <c r="C5" s="188" t="s">
        <v>90</v>
      </c>
      <c r="D5" s="189" t="s">
        <v>91</v>
      </c>
      <c r="E5" s="190">
        <v>270</v>
      </c>
      <c r="F5" s="191">
        <v>18.3</v>
      </c>
      <c r="G5" s="192">
        <f>100/(0.7*F5)*10000</f>
        <v>78064.012490241992</v>
      </c>
      <c r="H5" s="192">
        <v>78000</v>
      </c>
      <c r="I5" s="193">
        <v>15.2</v>
      </c>
      <c r="J5" s="194">
        <v>8457.1428571428569</v>
      </c>
      <c r="K5" s="195">
        <v>8339.136212624584</v>
      </c>
      <c r="M5" s="197" t="s">
        <v>92</v>
      </c>
      <c r="N5" s="198"/>
      <c r="O5" s="198"/>
      <c r="P5" s="198"/>
      <c r="Q5" s="199"/>
      <c r="S5" s="187">
        <v>1</v>
      </c>
      <c r="T5" s="188" t="s">
        <v>59</v>
      </c>
      <c r="U5" s="190" t="s">
        <v>93</v>
      </c>
      <c r="V5" s="195">
        <v>11624.18604651163</v>
      </c>
      <c r="X5" s="200">
        <v>200</v>
      </c>
      <c r="Y5" s="188">
        <v>1</v>
      </c>
      <c r="Z5" s="188" t="s">
        <v>90</v>
      </c>
      <c r="AA5" s="201" t="s">
        <v>91</v>
      </c>
      <c r="AB5" s="195">
        <v>8339.136212624584</v>
      </c>
      <c r="AD5" s="187">
        <v>1</v>
      </c>
      <c r="AE5" s="188" t="s">
        <v>94</v>
      </c>
      <c r="AF5" s="189">
        <v>3399</v>
      </c>
      <c r="AG5" s="190">
        <v>390</v>
      </c>
      <c r="AH5" s="202">
        <v>14.3</v>
      </c>
      <c r="AJ5" s="200" t="s">
        <v>94</v>
      </c>
      <c r="AK5" s="188">
        <v>1</v>
      </c>
      <c r="AL5" s="201">
        <v>3399</v>
      </c>
      <c r="AM5" s="195">
        <v>10249.833887043189</v>
      </c>
      <c r="AO5" s="203" t="s">
        <v>95</v>
      </c>
      <c r="AP5" s="204" t="s">
        <v>96</v>
      </c>
      <c r="AQ5" s="152"/>
      <c r="AR5" s="152"/>
      <c r="AS5" s="186"/>
    </row>
    <row r="6" spans="2:45" ht="19.5" thickBot="1" x14ac:dyDescent="0.3">
      <c r="B6" s="205">
        <v>2</v>
      </c>
      <c r="C6" s="206" t="s">
        <v>97</v>
      </c>
      <c r="D6" s="207">
        <v>201</v>
      </c>
      <c r="E6" s="208">
        <v>280</v>
      </c>
      <c r="F6" s="209">
        <v>18.3</v>
      </c>
      <c r="G6" s="210">
        <f t="shared" ref="G6:G66" si="0">100/(0.7*F6)*10000</f>
        <v>78064.012490241992</v>
      </c>
      <c r="H6" s="210">
        <v>79000</v>
      </c>
      <c r="I6" s="211">
        <v>15</v>
      </c>
      <c r="J6" s="212">
        <v>8206.0390763765554</v>
      </c>
      <c r="K6" s="213">
        <v>8110.6200173489206</v>
      </c>
      <c r="M6" s="214">
        <v>1</v>
      </c>
      <c r="N6" s="188" t="s">
        <v>59</v>
      </c>
      <c r="O6" s="188">
        <v>7</v>
      </c>
      <c r="P6" s="215">
        <v>15.9</v>
      </c>
      <c r="Q6" s="216">
        <v>10745</v>
      </c>
      <c r="S6" s="217">
        <v>2</v>
      </c>
      <c r="T6" s="218" t="s">
        <v>59</v>
      </c>
      <c r="U6" s="219" t="s">
        <v>98</v>
      </c>
      <c r="V6" s="220">
        <v>11435.481727574752</v>
      </c>
      <c r="X6" s="221"/>
      <c r="Y6" s="222">
        <v>2</v>
      </c>
      <c r="Z6" s="222" t="s">
        <v>97</v>
      </c>
      <c r="AA6" s="223">
        <v>201</v>
      </c>
      <c r="AB6" s="224">
        <v>8110.6200173489206</v>
      </c>
      <c r="AD6" s="217">
        <v>2</v>
      </c>
      <c r="AE6" s="218" t="s">
        <v>99</v>
      </c>
      <c r="AF6" s="225">
        <v>323</v>
      </c>
      <c r="AG6" s="219">
        <v>330</v>
      </c>
      <c r="AH6" s="226">
        <v>14.3</v>
      </c>
      <c r="AJ6" s="227"/>
      <c r="AK6" s="218">
        <v>2</v>
      </c>
      <c r="AL6" s="228" t="s">
        <v>100</v>
      </c>
      <c r="AM6" s="220">
        <v>9877.9792639101142</v>
      </c>
      <c r="AO6" s="229" t="s">
        <v>5</v>
      </c>
      <c r="AP6" s="230" t="s">
        <v>101</v>
      </c>
    </row>
    <row r="7" spans="2:45" ht="19.5" thickBot="1" x14ac:dyDescent="0.3">
      <c r="B7" s="187">
        <v>3</v>
      </c>
      <c r="C7" s="188" t="s">
        <v>94</v>
      </c>
      <c r="D7" s="189">
        <v>3114</v>
      </c>
      <c r="E7" s="190">
        <v>330</v>
      </c>
      <c r="F7" s="191">
        <v>18.3</v>
      </c>
      <c r="G7" s="192">
        <f t="shared" si="0"/>
        <v>78064.012490241992</v>
      </c>
      <c r="H7" s="192">
        <v>78000</v>
      </c>
      <c r="I7" s="193">
        <v>14.9</v>
      </c>
      <c r="J7" s="194">
        <v>8419.1829484902319</v>
      </c>
      <c r="K7" s="195">
        <v>8331.075219959519</v>
      </c>
      <c r="M7" s="232">
        <v>2</v>
      </c>
      <c r="N7" s="218" t="s">
        <v>102</v>
      </c>
      <c r="O7" s="218">
        <v>3</v>
      </c>
      <c r="P7" s="233">
        <v>16.100000000000001</v>
      </c>
      <c r="Q7" s="234">
        <v>10362</v>
      </c>
      <c r="S7" s="235">
        <v>3</v>
      </c>
      <c r="T7" s="222" t="s">
        <v>59</v>
      </c>
      <c r="U7" s="223" t="s">
        <v>103</v>
      </c>
      <c r="V7" s="224">
        <v>11344.230343300109</v>
      </c>
      <c r="X7" s="200">
        <v>300</v>
      </c>
      <c r="Y7" s="188">
        <v>1</v>
      </c>
      <c r="Z7" s="188" t="s">
        <v>59</v>
      </c>
      <c r="AA7" s="190" t="s">
        <v>98</v>
      </c>
      <c r="AB7" s="195">
        <v>11435.481727574752</v>
      </c>
      <c r="AD7" s="217">
        <v>3</v>
      </c>
      <c r="AE7" s="218" t="s">
        <v>94</v>
      </c>
      <c r="AF7" s="225" t="s">
        <v>104</v>
      </c>
      <c r="AG7" s="219">
        <v>510</v>
      </c>
      <c r="AH7" s="226">
        <v>14.4</v>
      </c>
      <c r="AJ7" s="227"/>
      <c r="AK7" s="218">
        <v>3</v>
      </c>
      <c r="AL7" s="228" t="s">
        <v>105</v>
      </c>
      <c r="AM7" s="220">
        <v>9818.4717607973416</v>
      </c>
      <c r="AO7" s="236" t="s">
        <v>7</v>
      </c>
      <c r="AP7" s="237" t="s">
        <v>106</v>
      </c>
      <c r="AQ7" s="238" t="s">
        <v>107</v>
      </c>
      <c r="AR7" s="204" t="s">
        <v>108</v>
      </c>
      <c r="AS7" s="239" t="s">
        <v>109</v>
      </c>
    </row>
    <row r="8" spans="2:45" x14ac:dyDescent="0.25">
      <c r="B8" s="217">
        <v>4</v>
      </c>
      <c r="C8" s="218" t="s">
        <v>94</v>
      </c>
      <c r="D8" s="225">
        <v>398</v>
      </c>
      <c r="E8" s="219">
        <v>390</v>
      </c>
      <c r="F8" s="240">
        <v>18.3</v>
      </c>
      <c r="G8" s="241">
        <f t="shared" si="0"/>
        <v>78064.012490241992</v>
      </c>
      <c r="H8" s="241">
        <v>79000</v>
      </c>
      <c r="I8" s="242">
        <v>16</v>
      </c>
      <c r="J8" s="243">
        <v>9447.6190476190477</v>
      </c>
      <c r="K8" s="220">
        <v>9227.9069767441852</v>
      </c>
      <c r="M8" s="232">
        <v>3</v>
      </c>
      <c r="N8" s="218" t="s">
        <v>110</v>
      </c>
      <c r="O8" s="218">
        <v>5</v>
      </c>
      <c r="P8" s="233">
        <v>15.8</v>
      </c>
      <c r="Q8" s="234">
        <v>10120</v>
      </c>
      <c r="S8" s="187">
        <v>4</v>
      </c>
      <c r="T8" s="244" t="s">
        <v>110</v>
      </c>
      <c r="U8" s="245" t="s">
        <v>111</v>
      </c>
      <c r="V8" s="195">
        <v>10790.697674418605</v>
      </c>
      <c r="X8" s="227"/>
      <c r="Y8" s="218">
        <v>2</v>
      </c>
      <c r="Z8" s="218" t="s">
        <v>59</v>
      </c>
      <c r="AA8" s="219" t="s">
        <v>60</v>
      </c>
      <c r="AB8" s="220">
        <v>10655.14950166113</v>
      </c>
      <c r="AD8" s="217">
        <v>4</v>
      </c>
      <c r="AE8" s="218" t="s">
        <v>112</v>
      </c>
      <c r="AF8" s="225">
        <v>427</v>
      </c>
      <c r="AG8" s="219">
        <v>400</v>
      </c>
      <c r="AH8" s="226">
        <v>14.6</v>
      </c>
      <c r="AJ8" s="227"/>
      <c r="AK8" s="218">
        <v>4</v>
      </c>
      <c r="AL8" s="228" t="s">
        <v>113</v>
      </c>
      <c r="AM8" s="220">
        <v>9778.073089700998</v>
      </c>
      <c r="AO8" s="236"/>
      <c r="AP8" s="246"/>
      <c r="AQ8" s="246"/>
      <c r="AR8" s="204" t="s">
        <v>114</v>
      </c>
      <c r="AS8" s="239" t="s">
        <v>115</v>
      </c>
    </row>
    <row r="9" spans="2:45" x14ac:dyDescent="0.25">
      <c r="B9" s="217">
        <v>5</v>
      </c>
      <c r="C9" s="218" t="s">
        <v>94</v>
      </c>
      <c r="D9" s="225">
        <v>3399</v>
      </c>
      <c r="E9" s="219">
        <v>390</v>
      </c>
      <c r="F9" s="240">
        <v>18.3</v>
      </c>
      <c r="G9" s="241">
        <f t="shared" si="0"/>
        <v>78064.012490241992</v>
      </c>
      <c r="H9" s="241">
        <v>66000</v>
      </c>
      <c r="I9" s="242">
        <v>14.3</v>
      </c>
      <c r="J9" s="243">
        <v>10285.714285714284</v>
      </c>
      <c r="K9" s="220">
        <v>10249.833887043189</v>
      </c>
      <c r="M9" s="232">
        <v>4</v>
      </c>
      <c r="N9" s="218" t="s">
        <v>116</v>
      </c>
      <c r="O9" s="218">
        <v>1</v>
      </c>
      <c r="P9" s="233">
        <v>14.9</v>
      </c>
      <c r="Q9" s="234">
        <v>10018</v>
      </c>
      <c r="S9" s="217">
        <v>5</v>
      </c>
      <c r="T9" s="218" t="s">
        <v>59</v>
      </c>
      <c r="U9" s="219" t="s">
        <v>60</v>
      </c>
      <c r="V9" s="220">
        <v>10655.14950166113</v>
      </c>
      <c r="X9" s="227"/>
      <c r="Y9" s="218">
        <v>3</v>
      </c>
      <c r="Z9" s="218" t="s">
        <v>110</v>
      </c>
      <c r="AA9" s="228" t="s">
        <v>117</v>
      </c>
      <c r="AB9" s="220">
        <v>10252.385476475689</v>
      </c>
      <c r="AD9" s="217">
        <v>5</v>
      </c>
      <c r="AE9" s="218" t="s">
        <v>112</v>
      </c>
      <c r="AF9" s="225">
        <v>4567</v>
      </c>
      <c r="AG9" s="219">
        <v>400</v>
      </c>
      <c r="AH9" s="226">
        <v>14.6</v>
      </c>
      <c r="AJ9" s="227"/>
      <c r="AK9" s="218">
        <v>5</v>
      </c>
      <c r="AL9" s="228" t="s">
        <v>118</v>
      </c>
      <c r="AM9" s="220">
        <v>9587.3435499194511</v>
      </c>
      <c r="AO9" s="236"/>
      <c r="AP9" s="204" t="s">
        <v>119</v>
      </c>
      <c r="AQ9" s="204" t="s">
        <v>120</v>
      </c>
      <c r="AR9" s="204" t="s">
        <v>114</v>
      </c>
      <c r="AS9" s="239" t="s">
        <v>121</v>
      </c>
    </row>
    <row r="10" spans="2:45" x14ac:dyDescent="0.25">
      <c r="B10" s="217">
        <v>6</v>
      </c>
      <c r="C10" s="218" t="s">
        <v>110</v>
      </c>
      <c r="D10" s="225" t="s">
        <v>117</v>
      </c>
      <c r="E10" s="219">
        <v>330</v>
      </c>
      <c r="F10" s="240">
        <v>18.3</v>
      </c>
      <c r="G10" s="241">
        <f t="shared" si="0"/>
        <v>78064.012490241992</v>
      </c>
      <c r="H10" s="241">
        <v>72000</v>
      </c>
      <c r="I10" s="242">
        <v>15</v>
      </c>
      <c r="J10" s="243">
        <v>10373.001776198933</v>
      </c>
      <c r="K10" s="220">
        <v>10252.385476475689</v>
      </c>
      <c r="M10" s="232">
        <v>5</v>
      </c>
      <c r="N10" s="218" t="s">
        <v>63</v>
      </c>
      <c r="O10" s="218">
        <v>5</v>
      </c>
      <c r="P10" s="233">
        <v>15.6</v>
      </c>
      <c r="Q10" s="234">
        <v>9935</v>
      </c>
      <c r="S10" s="217">
        <v>6</v>
      </c>
      <c r="T10" s="247" t="s">
        <v>102</v>
      </c>
      <c r="U10" s="248" t="s">
        <v>122</v>
      </c>
      <c r="V10" s="220">
        <v>10648.766987483994</v>
      </c>
      <c r="X10" s="227"/>
      <c r="Y10" s="218">
        <v>4</v>
      </c>
      <c r="Z10" s="218" t="s">
        <v>94</v>
      </c>
      <c r="AA10" s="228">
        <v>3399</v>
      </c>
      <c r="AB10" s="220">
        <v>10249.833887043189</v>
      </c>
      <c r="AD10" s="217">
        <v>6</v>
      </c>
      <c r="AE10" s="218" t="s">
        <v>59</v>
      </c>
      <c r="AF10" s="218" t="s">
        <v>93</v>
      </c>
      <c r="AG10" s="219">
        <v>430</v>
      </c>
      <c r="AH10" s="226">
        <v>14.8</v>
      </c>
      <c r="AJ10" s="227"/>
      <c r="AK10" s="218">
        <v>6</v>
      </c>
      <c r="AL10" s="228" t="s">
        <v>104</v>
      </c>
      <c r="AM10" s="220">
        <v>9299.3514808542259</v>
      </c>
      <c r="AO10" s="249"/>
      <c r="AP10" s="204" t="s">
        <v>123</v>
      </c>
      <c r="AQ10" s="204" t="s">
        <v>124</v>
      </c>
      <c r="AR10" s="204" t="s">
        <v>125</v>
      </c>
      <c r="AS10" s="239" t="s">
        <v>126</v>
      </c>
    </row>
    <row r="11" spans="2:45" x14ac:dyDescent="0.25">
      <c r="B11" s="217">
        <v>7</v>
      </c>
      <c r="C11" s="218" t="s">
        <v>116</v>
      </c>
      <c r="D11" s="225" t="s">
        <v>127</v>
      </c>
      <c r="E11" s="219">
        <v>390</v>
      </c>
      <c r="F11" s="240">
        <v>20.399999999999999</v>
      </c>
      <c r="G11" s="241">
        <f t="shared" si="0"/>
        <v>70028.011204481794</v>
      </c>
      <c r="H11" s="241">
        <v>63000</v>
      </c>
      <c r="I11" s="242">
        <v>14.9</v>
      </c>
      <c r="J11" s="243">
        <v>10124.333925399644</v>
      </c>
      <c r="K11" s="220">
        <v>10018.381593622204</v>
      </c>
      <c r="M11" s="232">
        <v>6</v>
      </c>
      <c r="N11" s="218" t="s">
        <v>128</v>
      </c>
      <c r="O11" s="218">
        <v>2</v>
      </c>
      <c r="P11" s="233">
        <v>16</v>
      </c>
      <c r="Q11" s="234">
        <v>9760</v>
      </c>
      <c r="S11" s="217">
        <v>7</v>
      </c>
      <c r="T11" s="218" t="s">
        <v>59</v>
      </c>
      <c r="U11" s="228" t="s">
        <v>129</v>
      </c>
      <c r="V11" s="220">
        <v>10471.31232186377</v>
      </c>
      <c r="X11" s="227"/>
      <c r="Y11" s="218">
        <v>5</v>
      </c>
      <c r="Z11" s="218" t="s">
        <v>63</v>
      </c>
      <c r="AA11" s="219">
        <v>4943</v>
      </c>
      <c r="AB11" s="220">
        <v>10100.541121070677</v>
      </c>
      <c r="AD11" s="217">
        <v>7</v>
      </c>
      <c r="AE11" s="218" t="s">
        <v>59</v>
      </c>
      <c r="AF11" s="218" t="s">
        <v>98</v>
      </c>
      <c r="AG11" s="219">
        <v>350</v>
      </c>
      <c r="AH11" s="226">
        <v>14.8</v>
      </c>
      <c r="AJ11" s="227"/>
      <c r="AK11" s="218">
        <v>7</v>
      </c>
      <c r="AL11" s="228">
        <v>398</v>
      </c>
      <c r="AM11" s="220">
        <v>9227.9069767441852</v>
      </c>
      <c r="AO11" s="250" t="s">
        <v>30</v>
      </c>
      <c r="AP11" s="237" t="s">
        <v>123</v>
      </c>
      <c r="AQ11" s="237" t="s">
        <v>130</v>
      </c>
      <c r="AR11" s="230" t="s">
        <v>131</v>
      </c>
      <c r="AS11" s="251" t="s">
        <v>132</v>
      </c>
    </row>
    <row r="12" spans="2:45" ht="19.5" thickBot="1" x14ac:dyDescent="0.3">
      <c r="B12" s="217">
        <v>8</v>
      </c>
      <c r="C12" s="218" t="s">
        <v>99</v>
      </c>
      <c r="D12" s="225">
        <v>323</v>
      </c>
      <c r="E12" s="219">
        <v>330</v>
      </c>
      <c r="F12" s="240">
        <v>17.3</v>
      </c>
      <c r="G12" s="241">
        <f t="shared" si="0"/>
        <v>82576.383154417854</v>
      </c>
      <c r="H12" s="241">
        <v>74000</v>
      </c>
      <c r="I12" s="242">
        <v>14.3</v>
      </c>
      <c r="J12" s="243">
        <v>9142.8571428571431</v>
      </c>
      <c r="K12" s="220">
        <v>9110.9634551495019</v>
      </c>
      <c r="M12" s="232">
        <v>7</v>
      </c>
      <c r="N12" s="218" t="s">
        <v>94</v>
      </c>
      <c r="O12" s="218">
        <v>8</v>
      </c>
      <c r="P12" s="233">
        <v>15.1</v>
      </c>
      <c r="Q12" s="234">
        <v>9521</v>
      </c>
      <c r="S12" s="217">
        <v>8</v>
      </c>
      <c r="T12" s="218" t="s">
        <v>102</v>
      </c>
      <c r="U12" s="228" t="s">
        <v>133</v>
      </c>
      <c r="V12" s="220">
        <v>10446.52815068776</v>
      </c>
      <c r="X12" s="227"/>
      <c r="Y12" s="218">
        <v>6</v>
      </c>
      <c r="Z12" s="218" t="s">
        <v>116</v>
      </c>
      <c r="AA12" s="228" t="s">
        <v>127</v>
      </c>
      <c r="AB12" s="220">
        <v>10018.381593622204</v>
      </c>
      <c r="AD12" s="217">
        <v>8</v>
      </c>
      <c r="AE12" s="218" t="s">
        <v>63</v>
      </c>
      <c r="AF12" s="218">
        <v>4943</v>
      </c>
      <c r="AG12" s="219">
        <v>390</v>
      </c>
      <c r="AH12" s="226">
        <v>14.8</v>
      </c>
      <c r="AJ12" s="221"/>
      <c r="AK12" s="222">
        <v>8</v>
      </c>
      <c r="AL12" s="223">
        <v>3114</v>
      </c>
      <c r="AM12" s="224">
        <v>8331.075219959519</v>
      </c>
      <c r="AO12" s="249"/>
      <c r="AP12" s="246"/>
      <c r="AQ12" s="246"/>
      <c r="AR12" s="204" t="s">
        <v>134</v>
      </c>
      <c r="AS12" s="239" t="s">
        <v>135</v>
      </c>
    </row>
    <row r="13" spans="2:45" x14ac:dyDescent="0.25">
      <c r="B13" s="217">
        <v>9</v>
      </c>
      <c r="C13" s="218" t="s">
        <v>99</v>
      </c>
      <c r="D13" s="225" t="s">
        <v>136</v>
      </c>
      <c r="E13" s="219">
        <v>390</v>
      </c>
      <c r="F13" s="240">
        <v>17.3</v>
      </c>
      <c r="G13" s="241">
        <f t="shared" si="0"/>
        <v>82576.383154417854</v>
      </c>
      <c r="H13" s="241">
        <v>71000</v>
      </c>
      <c r="I13" s="242">
        <v>15</v>
      </c>
      <c r="J13" s="243">
        <v>10057.142857142859</v>
      </c>
      <c r="K13" s="220">
        <v>9940.1993355481736</v>
      </c>
      <c r="M13" s="232">
        <v>8</v>
      </c>
      <c r="N13" s="218" t="s">
        <v>112</v>
      </c>
      <c r="O13" s="218">
        <v>6</v>
      </c>
      <c r="P13" s="233">
        <v>16.5</v>
      </c>
      <c r="Q13" s="234">
        <v>9349</v>
      </c>
      <c r="S13" s="217">
        <v>9</v>
      </c>
      <c r="T13" s="218" t="s">
        <v>110</v>
      </c>
      <c r="U13" s="228" t="s">
        <v>137</v>
      </c>
      <c r="V13" s="220">
        <v>10393.444075304542</v>
      </c>
      <c r="X13" s="227"/>
      <c r="Y13" s="218">
        <v>7</v>
      </c>
      <c r="Z13" s="218" t="s">
        <v>63</v>
      </c>
      <c r="AA13" s="219">
        <v>4717</v>
      </c>
      <c r="AB13" s="220">
        <v>10018.381593622204</v>
      </c>
      <c r="AD13" s="217">
        <v>9</v>
      </c>
      <c r="AE13" s="218" t="s">
        <v>116</v>
      </c>
      <c r="AF13" s="225" t="s">
        <v>127</v>
      </c>
      <c r="AG13" s="219">
        <v>390</v>
      </c>
      <c r="AH13" s="226">
        <v>14.9</v>
      </c>
      <c r="AJ13" s="252" t="s">
        <v>110</v>
      </c>
      <c r="AK13" s="188">
        <v>1</v>
      </c>
      <c r="AL13" s="245" t="s">
        <v>111</v>
      </c>
      <c r="AM13" s="195">
        <v>10790.697674418605</v>
      </c>
      <c r="AO13" s="203" t="s">
        <v>138</v>
      </c>
      <c r="AP13" s="204" t="s">
        <v>139</v>
      </c>
    </row>
    <row r="14" spans="2:45" x14ac:dyDescent="0.25">
      <c r="B14" s="217">
        <v>10</v>
      </c>
      <c r="C14" s="218" t="s">
        <v>140</v>
      </c>
      <c r="D14" s="225" t="s">
        <v>141</v>
      </c>
      <c r="E14" s="219">
        <v>300</v>
      </c>
      <c r="F14" s="240">
        <v>17.3</v>
      </c>
      <c r="G14" s="241">
        <f t="shared" si="0"/>
        <v>82576.383154417854</v>
      </c>
      <c r="H14" s="241">
        <v>71000</v>
      </c>
      <c r="I14" s="242">
        <v>17.399999999999999</v>
      </c>
      <c r="J14" s="243">
        <v>9342.8063943161633</v>
      </c>
      <c r="K14" s="220">
        <v>8973.43962988971</v>
      </c>
      <c r="M14" s="232">
        <v>9</v>
      </c>
      <c r="N14" s="218" t="s">
        <v>61</v>
      </c>
      <c r="O14" s="218">
        <v>6</v>
      </c>
      <c r="P14" s="233">
        <v>16.5</v>
      </c>
      <c r="Q14" s="234">
        <v>9325</v>
      </c>
      <c r="S14" s="217">
        <v>10</v>
      </c>
      <c r="T14" s="247" t="s">
        <v>90</v>
      </c>
      <c r="U14" s="248" t="s">
        <v>142</v>
      </c>
      <c r="V14" s="220">
        <v>10366.157253599113</v>
      </c>
      <c r="X14" s="227"/>
      <c r="Y14" s="218">
        <v>8</v>
      </c>
      <c r="Z14" s="218" t="s">
        <v>99</v>
      </c>
      <c r="AA14" s="228" t="s">
        <v>136</v>
      </c>
      <c r="AB14" s="220">
        <v>9940.1993355481736</v>
      </c>
      <c r="AD14" s="217">
        <v>10</v>
      </c>
      <c r="AE14" s="218" t="s">
        <v>63</v>
      </c>
      <c r="AF14" s="218">
        <v>4717</v>
      </c>
      <c r="AG14" s="219">
        <v>380</v>
      </c>
      <c r="AH14" s="226">
        <v>14.9</v>
      </c>
      <c r="AJ14" s="253"/>
      <c r="AK14" s="218">
        <v>2</v>
      </c>
      <c r="AL14" s="228" t="s">
        <v>137</v>
      </c>
      <c r="AM14" s="220">
        <v>10393.444075304542</v>
      </c>
      <c r="AO14" s="254"/>
      <c r="AP14" s="255"/>
      <c r="AQ14" s="255"/>
      <c r="AR14" s="255"/>
      <c r="AS14" s="256"/>
    </row>
    <row r="15" spans="2:45" ht="19.5" thickBot="1" x14ac:dyDescent="0.3">
      <c r="B15" s="217">
        <v>11</v>
      </c>
      <c r="C15" s="218" t="s">
        <v>140</v>
      </c>
      <c r="D15" s="225" t="s">
        <v>143</v>
      </c>
      <c r="E15" s="219">
        <v>390</v>
      </c>
      <c r="F15" s="240">
        <v>17.3</v>
      </c>
      <c r="G15" s="241">
        <f t="shared" si="0"/>
        <v>82576.383154417854</v>
      </c>
      <c r="H15" s="241">
        <v>83000</v>
      </c>
      <c r="I15" s="242">
        <v>15.5</v>
      </c>
      <c r="J15" s="243">
        <v>9591.4742451154525</v>
      </c>
      <c r="K15" s="220">
        <v>9424.1810896773914</v>
      </c>
      <c r="L15" s="152"/>
      <c r="M15" s="217">
        <v>10</v>
      </c>
      <c r="N15" s="218" t="s">
        <v>90</v>
      </c>
      <c r="O15" s="218">
        <v>6</v>
      </c>
      <c r="P15" s="233">
        <v>16.2</v>
      </c>
      <c r="Q15" s="234">
        <v>9313</v>
      </c>
      <c r="S15" s="217">
        <v>11</v>
      </c>
      <c r="T15" s="218" t="s">
        <v>110</v>
      </c>
      <c r="U15" s="228" t="s">
        <v>117</v>
      </c>
      <c r="V15" s="220">
        <v>10252.385476475689</v>
      </c>
      <c r="X15" s="227"/>
      <c r="Y15" s="218">
        <v>9</v>
      </c>
      <c r="Z15" s="218" t="s">
        <v>61</v>
      </c>
      <c r="AA15" s="228">
        <v>3023</v>
      </c>
      <c r="AB15" s="220">
        <v>9772.048726467332</v>
      </c>
      <c r="AD15" s="205">
        <v>11</v>
      </c>
      <c r="AE15" s="206" t="s">
        <v>94</v>
      </c>
      <c r="AF15" s="207">
        <v>3114</v>
      </c>
      <c r="AG15" s="208">
        <v>330</v>
      </c>
      <c r="AH15" s="257">
        <v>14.9</v>
      </c>
      <c r="AJ15" s="253"/>
      <c r="AK15" s="218">
        <v>3</v>
      </c>
      <c r="AL15" s="228" t="s">
        <v>117</v>
      </c>
      <c r="AM15" s="220">
        <v>10252.385476475689</v>
      </c>
      <c r="AO15" s="254"/>
      <c r="AP15" s="255"/>
      <c r="AQ15" s="255"/>
      <c r="AR15" s="255"/>
      <c r="AS15" s="256"/>
    </row>
    <row r="16" spans="2:45" x14ac:dyDescent="0.25">
      <c r="B16" s="217">
        <v>12</v>
      </c>
      <c r="C16" s="218" t="s">
        <v>59</v>
      </c>
      <c r="D16" s="218" t="s">
        <v>98</v>
      </c>
      <c r="E16" s="219">
        <v>350</v>
      </c>
      <c r="F16" s="240">
        <v>18.3</v>
      </c>
      <c r="G16" s="241">
        <f t="shared" si="0"/>
        <v>78064.012490241992</v>
      </c>
      <c r="H16" s="241">
        <v>66000</v>
      </c>
      <c r="I16" s="242">
        <v>14.8</v>
      </c>
      <c r="J16" s="243">
        <v>11542.857142857143</v>
      </c>
      <c r="K16" s="220">
        <v>11435.481727574752</v>
      </c>
      <c r="M16" s="217">
        <v>11</v>
      </c>
      <c r="N16" s="218" t="s">
        <v>144</v>
      </c>
      <c r="O16" s="218">
        <v>4</v>
      </c>
      <c r="P16" s="233">
        <v>16.899999999999999</v>
      </c>
      <c r="Q16" s="234">
        <v>8947</v>
      </c>
      <c r="S16" s="217">
        <v>12</v>
      </c>
      <c r="T16" s="218" t="s">
        <v>94</v>
      </c>
      <c r="U16" s="228">
        <v>3399</v>
      </c>
      <c r="V16" s="220">
        <v>10249.833887043189</v>
      </c>
      <c r="X16" s="227"/>
      <c r="Y16" s="218">
        <v>10</v>
      </c>
      <c r="Z16" s="218" t="s">
        <v>90</v>
      </c>
      <c r="AA16" s="228" t="s">
        <v>145</v>
      </c>
      <c r="AB16" s="220">
        <v>9702.4141749723149</v>
      </c>
      <c r="AD16" s="258">
        <v>12</v>
      </c>
      <c r="AE16" s="259" t="s">
        <v>110</v>
      </c>
      <c r="AF16" s="260" t="s">
        <v>117</v>
      </c>
      <c r="AG16" s="261">
        <v>330</v>
      </c>
      <c r="AH16" s="262">
        <v>15</v>
      </c>
      <c r="AJ16" s="253"/>
      <c r="AK16" s="218">
        <v>4</v>
      </c>
      <c r="AL16" s="228" t="s">
        <v>146</v>
      </c>
      <c r="AM16" s="220">
        <v>9622.7436077491839</v>
      </c>
      <c r="AO16" s="254"/>
      <c r="AP16" s="255"/>
      <c r="AQ16" s="255"/>
      <c r="AR16" s="255"/>
      <c r="AS16" s="256"/>
    </row>
    <row r="17" spans="2:45" ht="19.5" thickBot="1" x14ac:dyDescent="0.3">
      <c r="B17" s="217">
        <v>13</v>
      </c>
      <c r="C17" s="218" t="s">
        <v>59</v>
      </c>
      <c r="D17" s="218" t="s">
        <v>60</v>
      </c>
      <c r="E17" s="219">
        <v>390</v>
      </c>
      <c r="F17" s="240">
        <v>18.3</v>
      </c>
      <c r="G17" s="241">
        <f t="shared" si="0"/>
        <v>78064.012490241992</v>
      </c>
      <c r="H17" s="241">
        <v>76000</v>
      </c>
      <c r="I17" s="242">
        <v>15.6</v>
      </c>
      <c r="J17" s="243">
        <v>10857.142857142857</v>
      </c>
      <c r="K17" s="220">
        <v>10655.14950166113</v>
      </c>
      <c r="M17" s="217">
        <v>12</v>
      </c>
      <c r="N17" s="218" t="s">
        <v>99</v>
      </c>
      <c r="O17" s="218">
        <v>5</v>
      </c>
      <c r="P17" s="233">
        <v>16.100000000000001</v>
      </c>
      <c r="Q17" s="234">
        <v>8844</v>
      </c>
      <c r="S17" s="217">
        <v>13</v>
      </c>
      <c r="T17" s="247" t="s">
        <v>59</v>
      </c>
      <c r="U17" s="248" t="s">
        <v>147</v>
      </c>
      <c r="V17" s="220">
        <v>10132.306167127928</v>
      </c>
      <c r="X17" s="227"/>
      <c r="Y17" s="218">
        <v>11</v>
      </c>
      <c r="Z17" s="218" t="s">
        <v>140</v>
      </c>
      <c r="AA17" s="228" t="s">
        <v>143</v>
      </c>
      <c r="AB17" s="220">
        <v>9424.1810896773914</v>
      </c>
      <c r="AD17" s="217">
        <v>13</v>
      </c>
      <c r="AE17" s="218" t="s">
        <v>99</v>
      </c>
      <c r="AF17" s="225" t="s">
        <v>136</v>
      </c>
      <c r="AG17" s="219">
        <v>390</v>
      </c>
      <c r="AH17" s="226">
        <v>15</v>
      </c>
      <c r="AJ17" s="263"/>
      <c r="AK17" s="206">
        <v>5</v>
      </c>
      <c r="AL17" s="264" t="s">
        <v>148</v>
      </c>
      <c r="AM17" s="213">
        <v>9542.4015861869539</v>
      </c>
      <c r="AO17" s="254"/>
      <c r="AP17" s="255"/>
      <c r="AQ17" s="255"/>
      <c r="AR17" s="255"/>
      <c r="AS17" s="256"/>
    </row>
    <row r="18" spans="2:45" ht="19.5" thickBot="1" x14ac:dyDescent="0.3">
      <c r="B18" s="217">
        <v>14</v>
      </c>
      <c r="C18" s="218" t="s">
        <v>63</v>
      </c>
      <c r="D18" s="218">
        <v>4717</v>
      </c>
      <c r="E18" s="219">
        <v>380</v>
      </c>
      <c r="F18" s="240">
        <v>18.3</v>
      </c>
      <c r="G18" s="241">
        <f t="shared" si="0"/>
        <v>78064.012490241992</v>
      </c>
      <c r="H18" s="241">
        <v>81000</v>
      </c>
      <c r="I18" s="242">
        <v>14.9</v>
      </c>
      <c r="J18" s="243">
        <v>10124.333925399644</v>
      </c>
      <c r="K18" s="220">
        <v>10018.381593622204</v>
      </c>
      <c r="M18" s="217">
        <v>13</v>
      </c>
      <c r="N18" s="218" t="s">
        <v>97</v>
      </c>
      <c r="O18" s="218">
        <v>3</v>
      </c>
      <c r="P18" s="233">
        <v>16.399999999999999</v>
      </c>
      <c r="Q18" s="234">
        <v>8359</v>
      </c>
      <c r="S18" s="217">
        <v>14</v>
      </c>
      <c r="T18" s="218" t="s">
        <v>63</v>
      </c>
      <c r="U18" s="219">
        <v>4943</v>
      </c>
      <c r="V18" s="220">
        <v>10100.541121070677</v>
      </c>
      <c r="X18" s="227"/>
      <c r="Y18" s="218">
        <v>12</v>
      </c>
      <c r="Z18" s="218" t="s">
        <v>94</v>
      </c>
      <c r="AA18" s="228">
        <v>398</v>
      </c>
      <c r="AB18" s="220">
        <v>9227.9069767441852</v>
      </c>
      <c r="AD18" s="217">
        <v>14</v>
      </c>
      <c r="AE18" s="218" t="s">
        <v>97</v>
      </c>
      <c r="AF18" s="225">
        <v>201</v>
      </c>
      <c r="AG18" s="219">
        <v>280</v>
      </c>
      <c r="AH18" s="226">
        <v>15</v>
      </c>
      <c r="AJ18" s="265" t="s">
        <v>116</v>
      </c>
      <c r="AK18" s="266">
        <v>1</v>
      </c>
      <c r="AL18" s="267" t="s">
        <v>127</v>
      </c>
      <c r="AM18" s="268">
        <v>10018.381593622204</v>
      </c>
    </row>
    <row r="19" spans="2:45" ht="19.5" thickBot="1" x14ac:dyDescent="0.3">
      <c r="B19" s="217">
        <v>15</v>
      </c>
      <c r="C19" s="218" t="s">
        <v>63</v>
      </c>
      <c r="D19" s="218">
        <v>4943</v>
      </c>
      <c r="E19" s="219">
        <v>390</v>
      </c>
      <c r="F19" s="240">
        <v>18.3</v>
      </c>
      <c r="G19" s="241">
        <f t="shared" si="0"/>
        <v>78064.012490241992</v>
      </c>
      <c r="H19" s="241">
        <v>79000</v>
      </c>
      <c r="I19" s="242">
        <v>14.8</v>
      </c>
      <c r="J19" s="243">
        <v>10195.381882770871</v>
      </c>
      <c r="K19" s="220">
        <v>10100.541121070677</v>
      </c>
      <c r="M19" s="205">
        <v>14</v>
      </c>
      <c r="N19" s="206" t="s">
        <v>149</v>
      </c>
      <c r="O19" s="206">
        <v>1</v>
      </c>
      <c r="P19" s="270">
        <v>16.5</v>
      </c>
      <c r="Q19" s="271">
        <v>8137</v>
      </c>
      <c r="S19" s="217">
        <v>15</v>
      </c>
      <c r="T19" s="218" t="s">
        <v>63</v>
      </c>
      <c r="U19" s="228">
        <v>5685</v>
      </c>
      <c r="V19" s="220">
        <v>10073.030691065307</v>
      </c>
      <c r="X19" s="227"/>
      <c r="Y19" s="218">
        <v>13</v>
      </c>
      <c r="Z19" s="218" t="s">
        <v>99</v>
      </c>
      <c r="AA19" s="228">
        <v>323</v>
      </c>
      <c r="AB19" s="220">
        <v>9110.9634551495019</v>
      </c>
      <c r="AD19" s="217">
        <v>15</v>
      </c>
      <c r="AE19" s="218" t="s">
        <v>94</v>
      </c>
      <c r="AF19" s="225" t="s">
        <v>113</v>
      </c>
      <c r="AG19" s="219">
        <v>490</v>
      </c>
      <c r="AH19" s="226">
        <v>15.1</v>
      </c>
      <c r="AJ19" s="252" t="s">
        <v>112</v>
      </c>
      <c r="AK19" s="188">
        <v>1</v>
      </c>
      <c r="AL19" s="245">
        <v>5601</v>
      </c>
      <c r="AM19" s="195">
        <v>9800.8591846007657</v>
      </c>
    </row>
    <row r="20" spans="2:45" ht="19.5" thickBot="1" x14ac:dyDescent="0.3">
      <c r="B20" s="217">
        <v>16</v>
      </c>
      <c r="C20" s="218" t="s">
        <v>61</v>
      </c>
      <c r="D20" s="225">
        <v>3023</v>
      </c>
      <c r="E20" s="219">
        <v>300</v>
      </c>
      <c r="F20" s="240">
        <v>20.399999999999999</v>
      </c>
      <c r="G20" s="241">
        <f t="shared" si="0"/>
        <v>70028.011204481794</v>
      </c>
      <c r="H20" s="241">
        <v>61000</v>
      </c>
      <c r="I20" s="242">
        <v>15.8</v>
      </c>
      <c r="J20" s="243">
        <v>9980.9523809523816</v>
      </c>
      <c r="K20" s="220">
        <v>9772.048726467332</v>
      </c>
      <c r="M20" s="197" t="s">
        <v>36</v>
      </c>
      <c r="N20" s="198"/>
      <c r="O20" s="198"/>
      <c r="P20" s="198"/>
      <c r="Q20" s="199"/>
      <c r="S20" s="217">
        <v>16</v>
      </c>
      <c r="T20" s="218" t="s">
        <v>116</v>
      </c>
      <c r="U20" s="228" t="s">
        <v>127</v>
      </c>
      <c r="V20" s="220">
        <v>10018.381593622204</v>
      </c>
      <c r="X20" s="227"/>
      <c r="Y20" s="218">
        <v>14</v>
      </c>
      <c r="Z20" s="218" t="s">
        <v>140</v>
      </c>
      <c r="AA20" s="228" t="s">
        <v>141</v>
      </c>
      <c r="AB20" s="220">
        <v>8973.43962988971</v>
      </c>
      <c r="AD20" s="217">
        <v>16</v>
      </c>
      <c r="AE20" s="218" t="s">
        <v>59</v>
      </c>
      <c r="AF20" s="225" t="s">
        <v>103</v>
      </c>
      <c r="AG20" s="219">
        <v>490</v>
      </c>
      <c r="AH20" s="226">
        <v>15.2</v>
      </c>
      <c r="AJ20" s="253"/>
      <c r="AK20" s="218">
        <v>2</v>
      </c>
      <c r="AL20" s="228">
        <v>427</v>
      </c>
      <c r="AM20" s="220">
        <v>9630.3853938617885</v>
      </c>
    </row>
    <row r="21" spans="2:45" ht="19.5" thickBot="1" x14ac:dyDescent="0.3">
      <c r="B21" s="205">
        <v>17</v>
      </c>
      <c r="C21" s="206" t="s">
        <v>90</v>
      </c>
      <c r="D21" s="207" t="s">
        <v>145</v>
      </c>
      <c r="E21" s="208">
        <v>340</v>
      </c>
      <c r="F21" s="209">
        <v>19.399999999999999</v>
      </c>
      <c r="G21" s="210">
        <f t="shared" si="0"/>
        <v>73637.702503681896</v>
      </c>
      <c r="H21" s="210">
        <v>67000</v>
      </c>
      <c r="I21" s="211">
        <v>16.399999999999999</v>
      </c>
      <c r="J21" s="212">
        <v>9980.9523809523816</v>
      </c>
      <c r="K21" s="213">
        <v>9702.4141749723149</v>
      </c>
      <c r="M21" s="214">
        <v>1</v>
      </c>
      <c r="N21" s="188">
        <v>600</v>
      </c>
      <c r="O21" s="188">
        <v>5</v>
      </c>
      <c r="P21" s="272">
        <v>18.100000000000001</v>
      </c>
      <c r="Q21" s="216">
        <v>9864</v>
      </c>
      <c r="S21" s="205">
        <v>17</v>
      </c>
      <c r="T21" s="206" t="s">
        <v>63</v>
      </c>
      <c r="U21" s="208">
        <v>4717</v>
      </c>
      <c r="V21" s="213">
        <v>10018.381593622204</v>
      </c>
      <c r="X21" s="273"/>
      <c r="Y21" s="206">
        <v>15</v>
      </c>
      <c r="Z21" s="206" t="s">
        <v>94</v>
      </c>
      <c r="AA21" s="264">
        <v>3114</v>
      </c>
      <c r="AB21" s="213">
        <v>8331.075219959519</v>
      </c>
      <c r="AD21" s="217">
        <v>17</v>
      </c>
      <c r="AE21" s="218" t="s">
        <v>94</v>
      </c>
      <c r="AF21" s="225" t="s">
        <v>100</v>
      </c>
      <c r="AG21" s="219">
        <v>450</v>
      </c>
      <c r="AH21" s="226">
        <v>15.2</v>
      </c>
      <c r="AJ21" s="253"/>
      <c r="AK21" s="218">
        <v>3</v>
      </c>
      <c r="AL21" s="228">
        <v>4567</v>
      </c>
      <c r="AM21" s="220">
        <v>9419.5348837209312</v>
      </c>
    </row>
    <row r="22" spans="2:45" x14ac:dyDescent="0.25">
      <c r="B22" s="187">
        <v>18</v>
      </c>
      <c r="C22" s="188" t="s">
        <v>94</v>
      </c>
      <c r="D22" s="189" t="s">
        <v>118</v>
      </c>
      <c r="E22" s="190">
        <v>430</v>
      </c>
      <c r="F22" s="191">
        <v>19.399999999999999</v>
      </c>
      <c r="G22" s="192">
        <f t="shared" si="0"/>
        <v>73637.702503681896</v>
      </c>
      <c r="H22" s="192">
        <v>66000</v>
      </c>
      <c r="I22" s="193">
        <v>15.6</v>
      </c>
      <c r="J22" s="194">
        <v>9769.0941385435162</v>
      </c>
      <c r="K22" s="195">
        <v>9587.3435499194511</v>
      </c>
      <c r="M22" s="232">
        <v>2</v>
      </c>
      <c r="N22" s="218">
        <v>300</v>
      </c>
      <c r="O22" s="218">
        <v>15</v>
      </c>
      <c r="P22" s="274">
        <v>15.3</v>
      </c>
      <c r="Q22" s="234">
        <v>9814</v>
      </c>
      <c r="S22" s="258">
        <v>18</v>
      </c>
      <c r="T22" s="259" t="s">
        <v>102</v>
      </c>
      <c r="U22" s="275" t="s">
        <v>150</v>
      </c>
      <c r="V22" s="276">
        <v>9991.8625304638754</v>
      </c>
      <c r="X22" s="277">
        <v>400</v>
      </c>
      <c r="Y22" s="259">
        <v>1</v>
      </c>
      <c r="Z22" s="259" t="s">
        <v>59</v>
      </c>
      <c r="AA22" s="261" t="s">
        <v>93</v>
      </c>
      <c r="AB22" s="276">
        <v>11624.18604651163</v>
      </c>
      <c r="AD22" s="217">
        <v>18</v>
      </c>
      <c r="AE22" s="218" t="s">
        <v>90</v>
      </c>
      <c r="AF22" s="225" t="s">
        <v>91</v>
      </c>
      <c r="AG22" s="219">
        <v>270</v>
      </c>
      <c r="AH22" s="226">
        <v>15.2</v>
      </c>
      <c r="AJ22" s="253"/>
      <c r="AK22" s="218">
        <v>4</v>
      </c>
      <c r="AL22" s="228">
        <v>457</v>
      </c>
      <c r="AM22" s="220">
        <v>9395.1273532668874</v>
      </c>
    </row>
    <row r="23" spans="2:45" x14ac:dyDescent="0.25">
      <c r="B23" s="217">
        <v>19</v>
      </c>
      <c r="C23" s="218" t="s">
        <v>94</v>
      </c>
      <c r="D23" s="225" t="s">
        <v>100</v>
      </c>
      <c r="E23" s="219">
        <v>450</v>
      </c>
      <c r="F23" s="240">
        <v>19.399999999999999</v>
      </c>
      <c r="G23" s="241">
        <f t="shared" si="0"/>
        <v>73637.702503681896</v>
      </c>
      <c r="H23" s="241">
        <v>76000</v>
      </c>
      <c r="I23" s="242">
        <v>15.2</v>
      </c>
      <c r="J23" s="243">
        <v>10017.761989342805</v>
      </c>
      <c r="K23" s="220">
        <v>9877.9792639101142</v>
      </c>
      <c r="M23" s="232">
        <v>3</v>
      </c>
      <c r="N23" s="218">
        <v>400</v>
      </c>
      <c r="O23" s="218">
        <v>25</v>
      </c>
      <c r="P23" s="274">
        <v>15.6</v>
      </c>
      <c r="Q23" s="234">
        <v>9752</v>
      </c>
      <c r="S23" s="217">
        <v>19</v>
      </c>
      <c r="T23" s="247" t="s">
        <v>61</v>
      </c>
      <c r="U23" s="248">
        <v>6000</v>
      </c>
      <c r="V23" s="220">
        <v>9964.8477838820272</v>
      </c>
      <c r="X23" s="227"/>
      <c r="Y23" s="218">
        <v>2</v>
      </c>
      <c r="Z23" s="218" t="s">
        <v>59</v>
      </c>
      <c r="AA23" s="228" t="s">
        <v>103</v>
      </c>
      <c r="AB23" s="220">
        <v>11344.230343300109</v>
      </c>
      <c r="AD23" s="217">
        <v>19</v>
      </c>
      <c r="AE23" s="247" t="s">
        <v>128</v>
      </c>
      <c r="AF23" s="247" t="s">
        <v>151</v>
      </c>
      <c r="AG23" s="248">
        <v>400</v>
      </c>
      <c r="AH23" s="278">
        <v>15.4</v>
      </c>
      <c r="AJ23" s="253"/>
      <c r="AK23" s="218">
        <v>5</v>
      </c>
      <c r="AL23" s="248">
        <v>5550</v>
      </c>
      <c r="AM23" s="220">
        <v>9051.1627906976755</v>
      </c>
    </row>
    <row r="24" spans="2:45" ht="19.5" thickBot="1" x14ac:dyDescent="0.3">
      <c r="B24" s="217">
        <v>20</v>
      </c>
      <c r="C24" s="218" t="s">
        <v>94</v>
      </c>
      <c r="D24" s="225" t="s">
        <v>105</v>
      </c>
      <c r="E24" s="219">
        <v>450</v>
      </c>
      <c r="F24" s="240">
        <v>18.3</v>
      </c>
      <c r="G24" s="241">
        <f t="shared" si="0"/>
        <v>78064.012490241992</v>
      </c>
      <c r="H24" s="241">
        <v>73000</v>
      </c>
      <c r="I24" s="242">
        <v>15.4</v>
      </c>
      <c r="J24" s="243">
        <v>9980.9523809523816</v>
      </c>
      <c r="K24" s="220">
        <v>9818.4717607973416</v>
      </c>
      <c r="M24" s="232">
        <v>4</v>
      </c>
      <c r="N24" s="218">
        <v>500</v>
      </c>
      <c r="O24" s="218">
        <v>15</v>
      </c>
      <c r="P24" s="274">
        <v>16.8</v>
      </c>
      <c r="Q24" s="234">
        <v>9111</v>
      </c>
      <c r="S24" s="217">
        <v>20</v>
      </c>
      <c r="T24" s="218" t="s">
        <v>99</v>
      </c>
      <c r="U24" s="228" t="s">
        <v>136</v>
      </c>
      <c r="V24" s="220">
        <v>9940.1993355481736</v>
      </c>
      <c r="X24" s="227"/>
      <c r="Y24" s="218">
        <v>3</v>
      </c>
      <c r="Z24" s="218" t="s">
        <v>59</v>
      </c>
      <c r="AA24" s="228" t="s">
        <v>129</v>
      </c>
      <c r="AB24" s="220">
        <v>10471.31232186377</v>
      </c>
      <c r="AD24" s="217">
        <v>20</v>
      </c>
      <c r="AE24" s="218" t="s">
        <v>94</v>
      </c>
      <c r="AF24" s="225" t="s">
        <v>105</v>
      </c>
      <c r="AG24" s="219">
        <v>450</v>
      </c>
      <c r="AH24" s="226">
        <v>15.4</v>
      </c>
      <c r="AJ24" s="263"/>
      <c r="AK24" s="206">
        <v>6</v>
      </c>
      <c r="AL24" s="279">
        <v>6263</v>
      </c>
      <c r="AM24" s="213">
        <v>8799.4684385382043</v>
      </c>
    </row>
    <row r="25" spans="2:45" ht="19.5" thickBot="1" x14ac:dyDescent="0.3">
      <c r="B25" s="217">
        <v>21</v>
      </c>
      <c r="C25" s="218" t="s">
        <v>94</v>
      </c>
      <c r="D25" s="225" t="s">
        <v>113</v>
      </c>
      <c r="E25" s="219">
        <v>490</v>
      </c>
      <c r="F25" s="240">
        <v>19.399999999999999</v>
      </c>
      <c r="G25" s="241">
        <f t="shared" si="0"/>
        <v>73637.702503681896</v>
      </c>
      <c r="H25" s="241">
        <v>74000</v>
      </c>
      <c r="I25" s="242">
        <v>15.1</v>
      </c>
      <c r="J25" s="243">
        <v>9904.7619047619046</v>
      </c>
      <c r="K25" s="220">
        <v>9778.073089700998</v>
      </c>
      <c r="M25" s="205">
        <v>5</v>
      </c>
      <c r="N25" s="206">
        <v>200</v>
      </c>
      <c r="O25" s="206">
        <v>2</v>
      </c>
      <c r="P25" s="280">
        <v>15.1</v>
      </c>
      <c r="Q25" s="271">
        <v>8225</v>
      </c>
      <c r="S25" s="217">
        <v>21</v>
      </c>
      <c r="T25" s="247" t="s">
        <v>128</v>
      </c>
      <c r="U25" s="248" t="s">
        <v>151</v>
      </c>
      <c r="V25" s="220">
        <v>9930.8970099667767</v>
      </c>
      <c r="X25" s="227"/>
      <c r="Y25" s="218">
        <v>4</v>
      </c>
      <c r="Z25" s="218" t="s">
        <v>102</v>
      </c>
      <c r="AA25" s="228" t="s">
        <v>133</v>
      </c>
      <c r="AB25" s="220">
        <v>10446.52815068776</v>
      </c>
      <c r="AD25" s="217">
        <v>21</v>
      </c>
      <c r="AE25" s="218" t="s">
        <v>59</v>
      </c>
      <c r="AF25" s="225" t="s">
        <v>129</v>
      </c>
      <c r="AG25" s="219">
        <v>460</v>
      </c>
      <c r="AH25" s="226">
        <v>15.5</v>
      </c>
      <c r="AJ25" s="281" t="s">
        <v>102</v>
      </c>
      <c r="AK25" s="259">
        <v>1</v>
      </c>
      <c r="AL25" s="282" t="s">
        <v>122</v>
      </c>
      <c r="AM25" s="276">
        <v>10648.766987483994</v>
      </c>
    </row>
    <row r="26" spans="2:45" x14ac:dyDescent="0.25">
      <c r="B26" s="217">
        <v>22</v>
      </c>
      <c r="C26" s="218" t="s">
        <v>110</v>
      </c>
      <c r="D26" s="225" t="s">
        <v>146</v>
      </c>
      <c r="E26" s="219">
        <v>430</v>
      </c>
      <c r="F26" s="240">
        <v>18.3</v>
      </c>
      <c r="G26" s="241">
        <f t="shared" si="0"/>
        <v>78064.012490241992</v>
      </c>
      <c r="H26" s="241">
        <v>73000</v>
      </c>
      <c r="I26" s="242">
        <v>15.9</v>
      </c>
      <c r="J26" s="243">
        <v>9840.1420959147417</v>
      </c>
      <c r="K26" s="220">
        <v>9622.7436077491839</v>
      </c>
      <c r="S26" s="217">
        <v>22</v>
      </c>
      <c r="T26" s="218" t="s">
        <v>90</v>
      </c>
      <c r="U26" s="228" t="s">
        <v>152</v>
      </c>
      <c r="V26" s="220">
        <v>9925.8914728682175</v>
      </c>
      <c r="X26" s="227"/>
      <c r="Y26" s="218">
        <v>5</v>
      </c>
      <c r="Z26" s="218" t="s">
        <v>63</v>
      </c>
      <c r="AA26" s="228">
        <v>5685</v>
      </c>
      <c r="AB26" s="220">
        <v>10073.030691065307</v>
      </c>
      <c r="AD26" s="217">
        <v>22</v>
      </c>
      <c r="AE26" s="218" t="s">
        <v>140</v>
      </c>
      <c r="AF26" s="225" t="s">
        <v>143</v>
      </c>
      <c r="AG26" s="219">
        <v>390</v>
      </c>
      <c r="AH26" s="226">
        <v>15.5</v>
      </c>
      <c r="AJ26" s="253"/>
      <c r="AK26" s="218">
        <v>2</v>
      </c>
      <c r="AL26" s="228" t="s">
        <v>133</v>
      </c>
      <c r="AM26" s="220">
        <v>10446.52815068776</v>
      </c>
    </row>
    <row r="27" spans="2:45" ht="19.5" thickBot="1" x14ac:dyDescent="0.3">
      <c r="B27" s="217">
        <v>23</v>
      </c>
      <c r="C27" s="218" t="s">
        <v>112</v>
      </c>
      <c r="D27" s="225">
        <v>427</v>
      </c>
      <c r="E27" s="219">
        <v>400</v>
      </c>
      <c r="F27" s="240">
        <v>20.399999999999999</v>
      </c>
      <c r="G27" s="241">
        <f t="shared" si="0"/>
        <v>70028.011204481794</v>
      </c>
      <c r="H27" s="241">
        <v>72000</v>
      </c>
      <c r="I27" s="242">
        <v>14.6</v>
      </c>
      <c r="J27" s="243">
        <v>9698.0461811722926</v>
      </c>
      <c r="K27" s="220">
        <v>9630.3853938617885</v>
      </c>
      <c r="S27" s="217">
        <v>23</v>
      </c>
      <c r="T27" s="218" t="s">
        <v>94</v>
      </c>
      <c r="U27" s="228" t="s">
        <v>100</v>
      </c>
      <c r="V27" s="220">
        <v>9877.9792639101142</v>
      </c>
      <c r="X27" s="227"/>
      <c r="Y27" s="218">
        <v>6</v>
      </c>
      <c r="Z27" s="218" t="s">
        <v>102</v>
      </c>
      <c r="AA27" s="228" t="s">
        <v>150</v>
      </c>
      <c r="AB27" s="220">
        <v>9991.8625304638754</v>
      </c>
      <c r="AD27" s="217">
        <v>23</v>
      </c>
      <c r="AE27" s="218" t="s">
        <v>112</v>
      </c>
      <c r="AF27" s="225">
        <v>457</v>
      </c>
      <c r="AG27" s="219">
        <v>400</v>
      </c>
      <c r="AH27" s="226">
        <v>15.5</v>
      </c>
      <c r="AJ27" s="283"/>
      <c r="AK27" s="222">
        <v>3</v>
      </c>
      <c r="AL27" s="223" t="s">
        <v>150</v>
      </c>
      <c r="AM27" s="224">
        <v>9991.8625304638754</v>
      </c>
    </row>
    <row r="28" spans="2:45" x14ac:dyDescent="0.25">
      <c r="B28" s="217">
        <v>24</v>
      </c>
      <c r="C28" s="218" t="s">
        <v>112</v>
      </c>
      <c r="D28" s="225">
        <v>457</v>
      </c>
      <c r="E28" s="219">
        <v>400</v>
      </c>
      <c r="F28" s="240">
        <v>20.399999999999999</v>
      </c>
      <c r="G28" s="241">
        <f t="shared" si="0"/>
        <v>70028.011204481794</v>
      </c>
      <c r="H28" s="241">
        <v>69000</v>
      </c>
      <c r="I28" s="242">
        <v>15.5</v>
      </c>
      <c r="J28" s="243">
        <v>9561.9047619047615</v>
      </c>
      <c r="K28" s="220">
        <v>9395.1273532668874</v>
      </c>
      <c r="S28" s="217">
        <v>24</v>
      </c>
      <c r="T28" s="218" t="s">
        <v>63</v>
      </c>
      <c r="U28" s="228">
        <v>5031</v>
      </c>
      <c r="V28" s="220">
        <v>9848.7264673311183</v>
      </c>
      <c r="X28" s="227"/>
      <c r="Y28" s="218">
        <v>7</v>
      </c>
      <c r="Z28" s="247" t="s">
        <v>128</v>
      </c>
      <c r="AA28" s="248" t="s">
        <v>151</v>
      </c>
      <c r="AB28" s="220">
        <v>9930.8970099667767</v>
      </c>
      <c r="AD28" s="217">
        <v>24</v>
      </c>
      <c r="AE28" s="218" t="s">
        <v>90</v>
      </c>
      <c r="AF28" s="218" t="s">
        <v>153</v>
      </c>
      <c r="AG28" s="219">
        <v>420</v>
      </c>
      <c r="AH28" s="226">
        <v>15.5</v>
      </c>
      <c r="AJ28" s="200" t="s">
        <v>99</v>
      </c>
      <c r="AK28" s="188">
        <v>1</v>
      </c>
      <c r="AL28" s="201" t="s">
        <v>136</v>
      </c>
      <c r="AM28" s="195">
        <v>9940.1993355481736</v>
      </c>
    </row>
    <row r="29" spans="2:45" x14ac:dyDescent="0.25">
      <c r="B29" s="217">
        <v>25</v>
      </c>
      <c r="C29" s="218" t="s">
        <v>112</v>
      </c>
      <c r="D29" s="225">
        <v>4567</v>
      </c>
      <c r="E29" s="219">
        <v>400</v>
      </c>
      <c r="F29" s="240">
        <v>20.399999999999999</v>
      </c>
      <c r="G29" s="241">
        <f t="shared" si="0"/>
        <v>70028.011204481794</v>
      </c>
      <c r="H29" s="241">
        <v>73000</v>
      </c>
      <c r="I29" s="242">
        <v>14.6</v>
      </c>
      <c r="J29" s="243">
        <v>9485.7142857142862</v>
      </c>
      <c r="K29" s="220">
        <v>9419.5348837209312</v>
      </c>
      <c r="S29" s="217">
        <v>25</v>
      </c>
      <c r="T29" s="218" t="s">
        <v>61</v>
      </c>
      <c r="U29" s="228">
        <v>4006</v>
      </c>
      <c r="V29" s="220">
        <v>9823.2558139534904</v>
      </c>
      <c r="X29" s="227"/>
      <c r="Y29" s="218">
        <v>8</v>
      </c>
      <c r="Z29" s="218" t="s">
        <v>90</v>
      </c>
      <c r="AA29" s="228" t="s">
        <v>152</v>
      </c>
      <c r="AB29" s="220">
        <v>9925.8914728682175</v>
      </c>
      <c r="AD29" s="217">
        <v>25</v>
      </c>
      <c r="AE29" s="218" t="s">
        <v>59</v>
      </c>
      <c r="AF29" s="218" t="s">
        <v>60</v>
      </c>
      <c r="AG29" s="219">
        <v>390</v>
      </c>
      <c r="AH29" s="226">
        <v>15.6</v>
      </c>
      <c r="AJ29" s="227"/>
      <c r="AK29" s="218">
        <v>2</v>
      </c>
      <c r="AL29" s="219">
        <v>415</v>
      </c>
      <c r="AM29" s="220">
        <v>9313.3997785160573</v>
      </c>
    </row>
    <row r="30" spans="2:45" x14ac:dyDescent="0.25">
      <c r="B30" s="217">
        <v>26</v>
      </c>
      <c r="C30" s="218" t="s">
        <v>102</v>
      </c>
      <c r="D30" s="225" t="s">
        <v>150</v>
      </c>
      <c r="E30" s="219">
        <v>450</v>
      </c>
      <c r="F30" s="240">
        <v>18.3</v>
      </c>
      <c r="G30" s="241">
        <f t="shared" si="0"/>
        <v>78064.012490241992</v>
      </c>
      <c r="H30" s="241">
        <v>77000</v>
      </c>
      <c r="I30" s="242">
        <v>16.3</v>
      </c>
      <c r="J30" s="243">
        <v>10266.429840142095</v>
      </c>
      <c r="K30" s="220">
        <v>9991.8625304638754</v>
      </c>
      <c r="S30" s="217">
        <v>26</v>
      </c>
      <c r="T30" s="218" t="s">
        <v>94</v>
      </c>
      <c r="U30" s="228" t="s">
        <v>105</v>
      </c>
      <c r="V30" s="220">
        <v>9818.4717607973416</v>
      </c>
      <c r="X30" s="227"/>
      <c r="Y30" s="218">
        <v>9</v>
      </c>
      <c r="Z30" s="218" t="s">
        <v>94</v>
      </c>
      <c r="AA30" s="228" t="s">
        <v>100</v>
      </c>
      <c r="AB30" s="220">
        <v>9877.9792639101142</v>
      </c>
      <c r="AD30" s="217">
        <v>26</v>
      </c>
      <c r="AE30" s="218" t="s">
        <v>110</v>
      </c>
      <c r="AF30" s="225" t="s">
        <v>137</v>
      </c>
      <c r="AG30" s="219">
        <v>570</v>
      </c>
      <c r="AH30" s="226">
        <v>15.6</v>
      </c>
      <c r="AJ30" s="227"/>
      <c r="AK30" s="218">
        <v>3</v>
      </c>
      <c r="AL30" s="228">
        <v>323</v>
      </c>
      <c r="AM30" s="220">
        <v>9110.9634551495019</v>
      </c>
    </row>
    <row r="31" spans="2:45" x14ac:dyDescent="0.25">
      <c r="B31" s="217">
        <v>27</v>
      </c>
      <c r="C31" s="218" t="s">
        <v>102</v>
      </c>
      <c r="D31" s="225" t="s">
        <v>133</v>
      </c>
      <c r="E31" s="219">
        <v>460</v>
      </c>
      <c r="F31" s="240">
        <v>18.3</v>
      </c>
      <c r="G31" s="241">
        <f t="shared" si="0"/>
        <v>78064.012490241992</v>
      </c>
      <c r="H31" s="241">
        <v>75000</v>
      </c>
      <c r="I31" s="242">
        <v>15.7</v>
      </c>
      <c r="J31" s="243">
        <v>10657.193605683837</v>
      </c>
      <c r="K31" s="220">
        <v>10446.52815068776</v>
      </c>
      <c r="S31" s="217">
        <v>27</v>
      </c>
      <c r="T31" s="247" t="s">
        <v>112</v>
      </c>
      <c r="U31" s="248">
        <v>5601</v>
      </c>
      <c r="V31" s="220">
        <v>9800.8591846007657</v>
      </c>
      <c r="X31" s="227"/>
      <c r="Y31" s="218">
        <v>10</v>
      </c>
      <c r="Z31" s="218" t="s">
        <v>63</v>
      </c>
      <c r="AA31" s="228">
        <v>5031</v>
      </c>
      <c r="AB31" s="220">
        <v>9848.7264673311183</v>
      </c>
      <c r="AD31" s="217">
        <v>27</v>
      </c>
      <c r="AE31" s="218" t="s">
        <v>94</v>
      </c>
      <c r="AF31" s="225" t="s">
        <v>118</v>
      </c>
      <c r="AG31" s="219">
        <v>430</v>
      </c>
      <c r="AH31" s="226">
        <v>15.6</v>
      </c>
      <c r="AJ31" s="227"/>
      <c r="AK31" s="218">
        <v>4</v>
      </c>
      <c r="AL31" s="248">
        <v>525</v>
      </c>
      <c r="AM31" s="220">
        <v>8655.1495016611279</v>
      </c>
    </row>
    <row r="32" spans="2:45" ht="19.5" thickBot="1" x14ac:dyDescent="0.3">
      <c r="B32" s="217">
        <v>28</v>
      </c>
      <c r="C32" s="218" t="s">
        <v>99</v>
      </c>
      <c r="D32" s="218">
        <v>415</v>
      </c>
      <c r="E32" s="219">
        <v>450</v>
      </c>
      <c r="F32" s="240">
        <v>18.3</v>
      </c>
      <c r="G32" s="241">
        <f t="shared" si="0"/>
        <v>78064.012490241992</v>
      </c>
      <c r="H32" s="241">
        <v>72000</v>
      </c>
      <c r="I32" s="242">
        <v>15.9</v>
      </c>
      <c r="J32" s="243">
        <v>9523.8095238095229</v>
      </c>
      <c r="K32" s="220">
        <v>9313.3997785160573</v>
      </c>
      <c r="S32" s="217">
        <v>28</v>
      </c>
      <c r="T32" s="218" t="s">
        <v>94</v>
      </c>
      <c r="U32" s="228" t="s">
        <v>113</v>
      </c>
      <c r="V32" s="220">
        <v>9778.073089700998</v>
      </c>
      <c r="X32" s="227"/>
      <c r="Y32" s="218">
        <v>11</v>
      </c>
      <c r="Z32" s="218" t="s">
        <v>61</v>
      </c>
      <c r="AA32" s="228">
        <v>4006</v>
      </c>
      <c r="AB32" s="220">
        <v>9823.2558139534904</v>
      </c>
      <c r="AD32" s="217">
        <v>28</v>
      </c>
      <c r="AE32" s="218" t="s">
        <v>59</v>
      </c>
      <c r="AF32" s="225" t="s">
        <v>154</v>
      </c>
      <c r="AG32" s="219">
        <v>450</v>
      </c>
      <c r="AH32" s="226">
        <v>15.6</v>
      </c>
      <c r="AJ32" s="273"/>
      <c r="AK32" s="206">
        <v>5</v>
      </c>
      <c r="AL32" s="279">
        <v>572</v>
      </c>
      <c r="AM32" s="213">
        <v>7202.6578073089695</v>
      </c>
    </row>
    <row r="33" spans="2:39" x14ac:dyDescent="0.25">
      <c r="B33" s="217">
        <v>29</v>
      </c>
      <c r="C33" s="218" t="s">
        <v>59</v>
      </c>
      <c r="D33" s="218" t="s">
        <v>93</v>
      </c>
      <c r="E33" s="219">
        <v>430</v>
      </c>
      <c r="F33" s="240">
        <v>18.3</v>
      </c>
      <c r="G33" s="241">
        <f t="shared" si="0"/>
        <v>78064.012490241992</v>
      </c>
      <c r="H33" s="241">
        <v>78000</v>
      </c>
      <c r="I33" s="242">
        <v>14.8</v>
      </c>
      <c r="J33" s="243">
        <v>11733.333333333334</v>
      </c>
      <c r="K33" s="220">
        <v>11624.18604651163</v>
      </c>
      <c r="S33" s="217">
        <v>29</v>
      </c>
      <c r="T33" s="218" t="s">
        <v>61</v>
      </c>
      <c r="U33" s="228">
        <v>3023</v>
      </c>
      <c r="V33" s="220">
        <v>9772.048726467332</v>
      </c>
      <c r="X33" s="227"/>
      <c r="Y33" s="218">
        <v>12</v>
      </c>
      <c r="Z33" s="218" t="s">
        <v>94</v>
      </c>
      <c r="AA33" s="228" t="s">
        <v>105</v>
      </c>
      <c r="AB33" s="220">
        <v>9818.4717607973416</v>
      </c>
      <c r="AD33" s="217">
        <v>29</v>
      </c>
      <c r="AE33" s="218" t="s">
        <v>90</v>
      </c>
      <c r="AF33" s="225" t="s">
        <v>155</v>
      </c>
      <c r="AG33" s="219">
        <v>400</v>
      </c>
      <c r="AH33" s="226">
        <v>15.6</v>
      </c>
      <c r="AJ33" s="277" t="s">
        <v>140</v>
      </c>
      <c r="AK33" s="259">
        <v>1</v>
      </c>
      <c r="AL33" s="275" t="s">
        <v>143</v>
      </c>
      <c r="AM33" s="276">
        <v>9424.1810896773914</v>
      </c>
    </row>
    <row r="34" spans="2:39" x14ac:dyDescent="0.25">
      <c r="B34" s="217">
        <v>30</v>
      </c>
      <c r="C34" s="218" t="s">
        <v>59</v>
      </c>
      <c r="D34" s="225" t="s">
        <v>154</v>
      </c>
      <c r="E34" s="219">
        <v>450</v>
      </c>
      <c r="F34" s="240">
        <v>19.399999999999999</v>
      </c>
      <c r="G34" s="241">
        <f t="shared" si="0"/>
        <v>73637.702503681896</v>
      </c>
      <c r="H34" s="241">
        <v>72000</v>
      </c>
      <c r="I34" s="242">
        <v>15.6</v>
      </c>
      <c r="J34" s="243">
        <v>9733.5701598579035</v>
      </c>
      <c r="K34" s="220">
        <v>9552.4804824651983</v>
      </c>
      <c r="S34" s="217">
        <v>30</v>
      </c>
      <c r="T34" s="218" t="s">
        <v>90</v>
      </c>
      <c r="U34" s="228" t="s">
        <v>145</v>
      </c>
      <c r="V34" s="220">
        <v>9702.4141749723149</v>
      </c>
      <c r="X34" s="227"/>
      <c r="Y34" s="218">
        <v>13</v>
      </c>
      <c r="Z34" s="218" t="s">
        <v>94</v>
      </c>
      <c r="AA34" s="228" t="s">
        <v>113</v>
      </c>
      <c r="AB34" s="220">
        <v>9778.073089700998</v>
      </c>
      <c r="AD34" s="217">
        <v>30</v>
      </c>
      <c r="AE34" s="218" t="s">
        <v>102</v>
      </c>
      <c r="AF34" s="225" t="s">
        <v>133</v>
      </c>
      <c r="AG34" s="219">
        <v>460</v>
      </c>
      <c r="AH34" s="226">
        <v>15.7</v>
      </c>
      <c r="AJ34" s="227"/>
      <c r="AK34" s="218">
        <v>2</v>
      </c>
      <c r="AL34" s="228" t="s">
        <v>141</v>
      </c>
      <c r="AM34" s="220">
        <v>8973.43962988971</v>
      </c>
    </row>
    <row r="35" spans="2:39" x14ac:dyDescent="0.25">
      <c r="B35" s="217">
        <v>31</v>
      </c>
      <c r="C35" s="218" t="s">
        <v>59</v>
      </c>
      <c r="D35" s="225" t="s">
        <v>129</v>
      </c>
      <c r="E35" s="219">
        <v>460</v>
      </c>
      <c r="F35" s="240">
        <v>19.399999999999999</v>
      </c>
      <c r="G35" s="241">
        <f t="shared" si="0"/>
        <v>73637.702503681896</v>
      </c>
      <c r="H35" s="241">
        <v>67000</v>
      </c>
      <c r="I35" s="242">
        <v>15.5</v>
      </c>
      <c r="J35" s="243">
        <v>10657.193605683837</v>
      </c>
      <c r="K35" s="220">
        <v>10471.31232186377</v>
      </c>
      <c r="S35" s="217">
        <v>31</v>
      </c>
      <c r="T35" s="247" t="s">
        <v>61</v>
      </c>
      <c r="U35" s="248">
        <v>6030</v>
      </c>
      <c r="V35" s="220">
        <v>9634.5957918050935</v>
      </c>
      <c r="X35" s="227"/>
      <c r="Y35" s="218">
        <v>14</v>
      </c>
      <c r="Z35" s="218" t="s">
        <v>63</v>
      </c>
      <c r="AA35" s="228">
        <v>5182</v>
      </c>
      <c r="AB35" s="220">
        <v>9634.5160890577899</v>
      </c>
      <c r="AD35" s="217">
        <v>31</v>
      </c>
      <c r="AE35" s="218" t="s">
        <v>61</v>
      </c>
      <c r="AF35" s="225">
        <v>4000</v>
      </c>
      <c r="AG35" s="219">
        <v>400</v>
      </c>
      <c r="AH35" s="226">
        <v>15.7</v>
      </c>
      <c r="AJ35" s="227"/>
      <c r="AK35" s="218">
        <v>3</v>
      </c>
      <c r="AL35" s="248" t="s">
        <v>156</v>
      </c>
      <c r="AM35" s="220">
        <v>8903.3004254616062</v>
      </c>
    </row>
    <row r="36" spans="2:39" ht="19.5" thickBot="1" x14ac:dyDescent="0.3">
      <c r="B36" s="217">
        <v>32</v>
      </c>
      <c r="C36" s="218" t="s">
        <v>59</v>
      </c>
      <c r="D36" s="225" t="s">
        <v>103</v>
      </c>
      <c r="E36" s="219">
        <v>490</v>
      </c>
      <c r="F36" s="240">
        <v>19.399999999999999</v>
      </c>
      <c r="G36" s="241">
        <f t="shared" si="0"/>
        <v>73637.702503681896</v>
      </c>
      <c r="H36" s="241">
        <v>73000</v>
      </c>
      <c r="I36" s="242">
        <v>15.2</v>
      </c>
      <c r="J36" s="243">
        <v>11504.761904761905</v>
      </c>
      <c r="K36" s="220">
        <v>11344.230343300109</v>
      </c>
      <c r="S36" s="217">
        <v>32</v>
      </c>
      <c r="T36" s="218" t="s">
        <v>63</v>
      </c>
      <c r="U36" s="228">
        <v>5182</v>
      </c>
      <c r="V36" s="220">
        <v>9634.5160890577899</v>
      </c>
      <c r="X36" s="227"/>
      <c r="Y36" s="218">
        <v>15</v>
      </c>
      <c r="Z36" s="218" t="s">
        <v>112</v>
      </c>
      <c r="AA36" s="228">
        <v>427</v>
      </c>
      <c r="AB36" s="220">
        <v>9630.3853938617885</v>
      </c>
      <c r="AD36" s="217">
        <v>32</v>
      </c>
      <c r="AE36" s="218" t="s">
        <v>61</v>
      </c>
      <c r="AF36" s="225">
        <v>3023</v>
      </c>
      <c r="AG36" s="219">
        <v>300</v>
      </c>
      <c r="AH36" s="226">
        <v>15.8</v>
      </c>
      <c r="AJ36" s="221"/>
      <c r="AK36" s="222">
        <v>4</v>
      </c>
      <c r="AL36" s="284" t="s">
        <v>157</v>
      </c>
      <c r="AM36" s="224">
        <v>8485.480606386056</v>
      </c>
    </row>
    <row r="37" spans="2:39" x14ac:dyDescent="0.25">
      <c r="B37" s="217">
        <v>33</v>
      </c>
      <c r="C37" s="218" t="s">
        <v>63</v>
      </c>
      <c r="D37" s="225">
        <v>5031</v>
      </c>
      <c r="E37" s="219">
        <v>420</v>
      </c>
      <c r="F37" s="240">
        <v>18.3</v>
      </c>
      <c r="G37" s="241">
        <f t="shared" si="0"/>
        <v>78064.012490241992</v>
      </c>
      <c r="H37" s="241">
        <v>69000</v>
      </c>
      <c r="I37" s="242">
        <v>16.100000000000001</v>
      </c>
      <c r="J37" s="243">
        <v>10095.238095238095</v>
      </c>
      <c r="K37" s="220">
        <v>9848.7264673311183</v>
      </c>
      <c r="S37" s="217">
        <v>33</v>
      </c>
      <c r="T37" s="218" t="s">
        <v>112</v>
      </c>
      <c r="U37" s="228">
        <v>427</v>
      </c>
      <c r="V37" s="220">
        <v>9630.3853938617885</v>
      </c>
      <c r="X37" s="227"/>
      <c r="Y37" s="218">
        <v>16</v>
      </c>
      <c r="Z37" s="218" t="s">
        <v>110</v>
      </c>
      <c r="AA37" s="228" t="s">
        <v>146</v>
      </c>
      <c r="AB37" s="220">
        <v>9622.7436077491839</v>
      </c>
      <c r="AD37" s="217">
        <v>33</v>
      </c>
      <c r="AE37" s="218" t="s">
        <v>110</v>
      </c>
      <c r="AF37" s="225" t="s">
        <v>146</v>
      </c>
      <c r="AG37" s="219">
        <v>430</v>
      </c>
      <c r="AH37" s="226">
        <v>15.9</v>
      </c>
      <c r="AJ37" s="200" t="s">
        <v>59</v>
      </c>
      <c r="AK37" s="188">
        <v>1</v>
      </c>
      <c r="AL37" s="190" t="s">
        <v>93</v>
      </c>
      <c r="AM37" s="195">
        <v>11624.18604651163</v>
      </c>
    </row>
    <row r="38" spans="2:39" ht="19.5" thickBot="1" x14ac:dyDescent="0.3">
      <c r="B38" s="217">
        <v>34</v>
      </c>
      <c r="C38" s="218" t="s">
        <v>63</v>
      </c>
      <c r="D38" s="225">
        <v>5182</v>
      </c>
      <c r="E38" s="219">
        <v>450</v>
      </c>
      <c r="F38" s="240">
        <v>18.3</v>
      </c>
      <c r="G38" s="241">
        <f t="shared" si="0"/>
        <v>78064.012490241992</v>
      </c>
      <c r="H38" s="241">
        <v>83000</v>
      </c>
      <c r="I38" s="242">
        <v>16.100000000000001</v>
      </c>
      <c r="J38" s="243">
        <v>9875.6660746003563</v>
      </c>
      <c r="K38" s="220">
        <v>9634.5160890577899</v>
      </c>
      <c r="S38" s="217">
        <v>34</v>
      </c>
      <c r="T38" s="218" t="s">
        <v>110</v>
      </c>
      <c r="U38" s="228" t="s">
        <v>146</v>
      </c>
      <c r="V38" s="220">
        <v>9622.7436077491839</v>
      </c>
      <c r="X38" s="227"/>
      <c r="Y38" s="218">
        <v>17</v>
      </c>
      <c r="Z38" s="218" t="s">
        <v>94</v>
      </c>
      <c r="AA38" s="228" t="s">
        <v>118</v>
      </c>
      <c r="AB38" s="220">
        <v>9587.3435499194511</v>
      </c>
      <c r="AD38" s="235">
        <v>34</v>
      </c>
      <c r="AE38" s="222" t="s">
        <v>99</v>
      </c>
      <c r="AF38" s="222">
        <v>415</v>
      </c>
      <c r="AG38" s="285">
        <v>450</v>
      </c>
      <c r="AH38" s="286">
        <v>15.9</v>
      </c>
      <c r="AJ38" s="227"/>
      <c r="AK38" s="218">
        <v>2</v>
      </c>
      <c r="AL38" s="219" t="s">
        <v>98</v>
      </c>
      <c r="AM38" s="220">
        <v>11435.481727574752</v>
      </c>
    </row>
    <row r="39" spans="2:39" x14ac:dyDescent="0.25">
      <c r="B39" s="217">
        <v>35</v>
      </c>
      <c r="C39" s="218" t="s">
        <v>63</v>
      </c>
      <c r="D39" s="225">
        <v>5685</v>
      </c>
      <c r="E39" s="219">
        <v>490</v>
      </c>
      <c r="F39" s="240">
        <v>18.3</v>
      </c>
      <c r="G39" s="241">
        <f t="shared" si="0"/>
        <v>78064.012490241992</v>
      </c>
      <c r="H39" s="241">
        <v>79000</v>
      </c>
      <c r="I39" s="242">
        <v>16.2</v>
      </c>
      <c r="J39" s="243">
        <v>10337.477797513322</v>
      </c>
      <c r="K39" s="220">
        <v>10073.030691065307</v>
      </c>
      <c r="S39" s="217">
        <v>35</v>
      </c>
      <c r="T39" s="247" t="s">
        <v>128</v>
      </c>
      <c r="U39" s="248" t="s">
        <v>158</v>
      </c>
      <c r="V39" s="220">
        <v>9588.5827584782528</v>
      </c>
      <c r="X39" s="227"/>
      <c r="Y39" s="218">
        <v>18</v>
      </c>
      <c r="Z39" s="218" t="s">
        <v>59</v>
      </c>
      <c r="AA39" s="228" t="s">
        <v>154</v>
      </c>
      <c r="AB39" s="220">
        <v>9552.4804824651983</v>
      </c>
      <c r="AD39" s="187">
        <v>35</v>
      </c>
      <c r="AE39" s="244" t="s">
        <v>110</v>
      </c>
      <c r="AF39" s="244" t="s">
        <v>111</v>
      </c>
      <c r="AG39" s="245">
        <v>630</v>
      </c>
      <c r="AH39" s="202">
        <v>16</v>
      </c>
      <c r="AJ39" s="227"/>
      <c r="AK39" s="218">
        <v>3</v>
      </c>
      <c r="AL39" s="228" t="s">
        <v>103</v>
      </c>
      <c r="AM39" s="220">
        <v>11344.230343300109</v>
      </c>
    </row>
    <row r="40" spans="2:39" x14ac:dyDescent="0.25">
      <c r="B40" s="217">
        <v>36</v>
      </c>
      <c r="C40" s="218" t="s">
        <v>61</v>
      </c>
      <c r="D40" s="225">
        <v>4000</v>
      </c>
      <c r="E40" s="219">
        <v>400</v>
      </c>
      <c r="F40" s="240">
        <v>19.399999999999999</v>
      </c>
      <c r="G40" s="241">
        <f t="shared" si="0"/>
        <v>73637.702503681896</v>
      </c>
      <c r="H40" s="241">
        <v>70000</v>
      </c>
      <c r="I40" s="242">
        <v>15.7</v>
      </c>
      <c r="J40" s="243">
        <v>9180.9523809523816</v>
      </c>
      <c r="K40" s="220">
        <v>8999.4684385382061</v>
      </c>
      <c r="S40" s="217">
        <v>36</v>
      </c>
      <c r="T40" s="218" t="s">
        <v>94</v>
      </c>
      <c r="U40" s="228" t="s">
        <v>118</v>
      </c>
      <c r="V40" s="220">
        <v>9587.3435499194511</v>
      </c>
      <c r="X40" s="227"/>
      <c r="Y40" s="218">
        <v>19</v>
      </c>
      <c r="Z40" s="218" t="s">
        <v>90</v>
      </c>
      <c r="AA40" s="228" t="s">
        <v>155</v>
      </c>
      <c r="AB40" s="220">
        <v>9482.7543475566945</v>
      </c>
      <c r="AD40" s="217">
        <v>36</v>
      </c>
      <c r="AE40" s="218" t="s">
        <v>61</v>
      </c>
      <c r="AF40" s="225">
        <v>4006</v>
      </c>
      <c r="AG40" s="219">
        <v>400</v>
      </c>
      <c r="AH40" s="226">
        <v>16</v>
      </c>
      <c r="AJ40" s="227"/>
      <c r="AK40" s="218">
        <v>4</v>
      </c>
      <c r="AL40" s="219" t="s">
        <v>60</v>
      </c>
      <c r="AM40" s="220">
        <v>10655.14950166113</v>
      </c>
    </row>
    <row r="41" spans="2:39" x14ac:dyDescent="0.25">
      <c r="B41" s="217">
        <v>37</v>
      </c>
      <c r="C41" s="218" t="s">
        <v>61</v>
      </c>
      <c r="D41" s="225">
        <v>4006</v>
      </c>
      <c r="E41" s="219">
        <v>400</v>
      </c>
      <c r="F41" s="240">
        <v>19.399999999999999</v>
      </c>
      <c r="G41" s="241">
        <f t="shared" si="0"/>
        <v>73637.702503681896</v>
      </c>
      <c r="H41" s="241">
        <v>72000</v>
      </c>
      <c r="I41" s="242">
        <v>16</v>
      </c>
      <c r="J41" s="243">
        <v>10057.142857142859</v>
      </c>
      <c r="K41" s="220">
        <v>9823.2558139534904</v>
      </c>
      <c r="S41" s="217">
        <v>37</v>
      </c>
      <c r="T41" s="218" t="s">
        <v>59</v>
      </c>
      <c r="U41" s="228" t="s">
        <v>154</v>
      </c>
      <c r="V41" s="220">
        <v>9552.4804824651983</v>
      </c>
      <c r="X41" s="227"/>
      <c r="Y41" s="218">
        <v>20</v>
      </c>
      <c r="Z41" s="218" t="s">
        <v>112</v>
      </c>
      <c r="AA41" s="228">
        <v>4567</v>
      </c>
      <c r="AB41" s="220">
        <v>9419.5348837209312</v>
      </c>
      <c r="AD41" s="217">
        <v>37</v>
      </c>
      <c r="AE41" s="218" t="s">
        <v>94</v>
      </c>
      <c r="AF41" s="225">
        <v>398</v>
      </c>
      <c r="AG41" s="219">
        <v>390</v>
      </c>
      <c r="AH41" s="226">
        <v>16</v>
      </c>
      <c r="AJ41" s="227"/>
      <c r="AK41" s="218">
        <v>5</v>
      </c>
      <c r="AL41" s="228" t="s">
        <v>129</v>
      </c>
      <c r="AM41" s="220">
        <v>10471.31232186377</v>
      </c>
    </row>
    <row r="42" spans="2:39" x14ac:dyDescent="0.25">
      <c r="B42" s="217">
        <v>38</v>
      </c>
      <c r="C42" s="218" t="s">
        <v>90</v>
      </c>
      <c r="D42" s="225" t="s">
        <v>155</v>
      </c>
      <c r="E42" s="219">
        <v>400</v>
      </c>
      <c r="F42" s="240">
        <v>19.399999999999999</v>
      </c>
      <c r="G42" s="241">
        <f t="shared" si="0"/>
        <v>73637.702503681896</v>
      </c>
      <c r="H42" s="241">
        <v>72000</v>
      </c>
      <c r="I42" s="242">
        <v>15.6</v>
      </c>
      <c r="J42" s="243">
        <v>9662.522202486678</v>
      </c>
      <c r="K42" s="220">
        <v>9482.7543475566945</v>
      </c>
      <c r="S42" s="217">
        <v>38</v>
      </c>
      <c r="T42" s="218" t="s">
        <v>110</v>
      </c>
      <c r="U42" s="228" t="s">
        <v>148</v>
      </c>
      <c r="V42" s="220">
        <v>9542.4015861869539</v>
      </c>
      <c r="X42" s="227"/>
      <c r="Y42" s="218">
        <v>21</v>
      </c>
      <c r="Z42" s="218" t="s">
        <v>112</v>
      </c>
      <c r="AA42" s="228">
        <v>457</v>
      </c>
      <c r="AB42" s="220">
        <v>9395.1273532668874</v>
      </c>
      <c r="AD42" s="217">
        <v>38</v>
      </c>
      <c r="AE42" s="218" t="s">
        <v>63</v>
      </c>
      <c r="AF42" s="225">
        <v>5031</v>
      </c>
      <c r="AG42" s="219">
        <v>420</v>
      </c>
      <c r="AH42" s="226">
        <v>16.100000000000001</v>
      </c>
      <c r="AJ42" s="227"/>
      <c r="AK42" s="218">
        <v>6</v>
      </c>
      <c r="AL42" s="248" t="s">
        <v>147</v>
      </c>
      <c r="AM42" s="220">
        <v>10132.306167127928</v>
      </c>
    </row>
    <row r="43" spans="2:39" ht="19.5" thickBot="1" x14ac:dyDescent="0.3">
      <c r="B43" s="217">
        <v>39</v>
      </c>
      <c r="C43" s="218" t="s">
        <v>90</v>
      </c>
      <c r="D43" s="218" t="s">
        <v>153</v>
      </c>
      <c r="E43" s="219">
        <v>420</v>
      </c>
      <c r="F43" s="240">
        <v>18.3</v>
      </c>
      <c r="G43" s="241">
        <f t="shared" si="0"/>
        <v>78064.012490241992</v>
      </c>
      <c r="H43" s="241">
        <v>76000</v>
      </c>
      <c r="I43" s="242">
        <v>15.5</v>
      </c>
      <c r="J43" s="243">
        <v>8206.0390763765554</v>
      </c>
      <c r="K43" s="220">
        <v>8062.9104878351036</v>
      </c>
      <c r="S43" s="217">
        <v>39</v>
      </c>
      <c r="T43" s="218" t="s">
        <v>90</v>
      </c>
      <c r="U43" s="228" t="s">
        <v>155</v>
      </c>
      <c r="V43" s="220">
        <v>9482.7543475566945</v>
      </c>
      <c r="X43" s="227"/>
      <c r="Y43" s="218">
        <v>22</v>
      </c>
      <c r="Z43" s="218" t="s">
        <v>99</v>
      </c>
      <c r="AA43" s="219">
        <v>415</v>
      </c>
      <c r="AB43" s="220">
        <v>9313.3997785160573</v>
      </c>
      <c r="AD43" s="217">
        <v>39</v>
      </c>
      <c r="AE43" s="218" t="s">
        <v>63</v>
      </c>
      <c r="AF43" s="225">
        <v>5182</v>
      </c>
      <c r="AG43" s="219">
        <v>450</v>
      </c>
      <c r="AH43" s="226">
        <v>16.100000000000001</v>
      </c>
      <c r="AJ43" s="273"/>
      <c r="AK43" s="206">
        <v>7</v>
      </c>
      <c r="AL43" s="264" t="s">
        <v>154</v>
      </c>
      <c r="AM43" s="213">
        <v>9552.4804824651983</v>
      </c>
    </row>
    <row r="44" spans="2:39" x14ac:dyDescent="0.25">
      <c r="B44" s="217">
        <v>40</v>
      </c>
      <c r="C44" s="218" t="s">
        <v>90</v>
      </c>
      <c r="D44" s="225" t="s">
        <v>152</v>
      </c>
      <c r="E44" s="219">
        <v>470</v>
      </c>
      <c r="F44" s="240">
        <v>18.3</v>
      </c>
      <c r="G44" s="241">
        <f t="shared" si="0"/>
        <v>78064.012490241992</v>
      </c>
      <c r="H44" s="241">
        <v>72000</v>
      </c>
      <c r="I44" s="242">
        <v>16.7</v>
      </c>
      <c r="J44" s="243">
        <v>10247.619047619048</v>
      </c>
      <c r="K44" s="220">
        <v>9925.8914728682175</v>
      </c>
      <c r="S44" s="217">
        <v>40</v>
      </c>
      <c r="T44" s="218" t="s">
        <v>140</v>
      </c>
      <c r="U44" s="228" t="s">
        <v>143</v>
      </c>
      <c r="V44" s="220">
        <v>9424.1810896773914</v>
      </c>
      <c r="X44" s="227"/>
      <c r="Y44" s="218">
        <v>23</v>
      </c>
      <c r="Z44" s="218" t="s">
        <v>61</v>
      </c>
      <c r="AA44" s="228">
        <v>4000</v>
      </c>
      <c r="AB44" s="220">
        <v>8999.4684385382061</v>
      </c>
      <c r="AD44" s="217">
        <v>40</v>
      </c>
      <c r="AE44" s="218" t="s">
        <v>63</v>
      </c>
      <c r="AF44" s="225">
        <v>5685</v>
      </c>
      <c r="AG44" s="219">
        <v>490</v>
      </c>
      <c r="AH44" s="226">
        <v>16.2</v>
      </c>
      <c r="AJ44" s="277" t="s">
        <v>63</v>
      </c>
      <c r="AK44" s="259">
        <v>1</v>
      </c>
      <c r="AL44" s="261">
        <v>4943</v>
      </c>
      <c r="AM44" s="276">
        <v>10100.541121070677</v>
      </c>
    </row>
    <row r="45" spans="2:39" ht="19.5" thickBot="1" x14ac:dyDescent="0.3">
      <c r="B45" s="205">
        <v>41</v>
      </c>
      <c r="C45" s="206" t="s">
        <v>149</v>
      </c>
      <c r="D45" s="207" t="s">
        <v>159</v>
      </c>
      <c r="E45" s="208">
        <v>400</v>
      </c>
      <c r="F45" s="209">
        <v>21.4</v>
      </c>
      <c r="G45" s="210">
        <f t="shared" si="0"/>
        <v>66755.674232309757</v>
      </c>
      <c r="H45" s="210">
        <v>65000</v>
      </c>
      <c r="I45" s="211">
        <v>16.5</v>
      </c>
      <c r="J45" s="212">
        <v>8380.9523809523816</v>
      </c>
      <c r="K45" s="213">
        <v>8137.3200442967891</v>
      </c>
      <c r="S45" s="217">
        <v>41</v>
      </c>
      <c r="T45" s="218" t="s">
        <v>112</v>
      </c>
      <c r="U45" s="228">
        <v>4567</v>
      </c>
      <c r="V45" s="220">
        <v>9419.5348837209312</v>
      </c>
      <c r="X45" s="227"/>
      <c r="Y45" s="218">
        <v>24</v>
      </c>
      <c r="Z45" s="218" t="s">
        <v>149</v>
      </c>
      <c r="AA45" s="228" t="s">
        <v>159</v>
      </c>
      <c r="AB45" s="220">
        <v>8137.3200442967891</v>
      </c>
      <c r="AD45" s="217">
        <v>41</v>
      </c>
      <c r="AE45" s="247" t="s">
        <v>102</v>
      </c>
      <c r="AF45" s="247" t="s">
        <v>122</v>
      </c>
      <c r="AG45" s="219">
        <v>510</v>
      </c>
      <c r="AH45" s="278">
        <v>16.3</v>
      </c>
      <c r="AJ45" s="227"/>
      <c r="AK45" s="218">
        <v>2</v>
      </c>
      <c r="AL45" s="228">
        <v>5685</v>
      </c>
      <c r="AM45" s="220">
        <v>10073.030691065307</v>
      </c>
    </row>
    <row r="46" spans="2:39" ht="19.5" thickBot="1" x14ac:dyDescent="0.3">
      <c r="B46" s="187">
        <v>42</v>
      </c>
      <c r="C46" s="188" t="s">
        <v>94</v>
      </c>
      <c r="D46" s="189" t="s">
        <v>104</v>
      </c>
      <c r="E46" s="190">
        <v>510</v>
      </c>
      <c r="F46" s="191">
        <v>20.399999999999999</v>
      </c>
      <c r="G46" s="192">
        <f t="shared" si="0"/>
        <v>70028.011204481794</v>
      </c>
      <c r="H46" s="192">
        <v>57000</v>
      </c>
      <c r="I46" s="193">
        <v>14.4</v>
      </c>
      <c r="J46" s="194">
        <v>9342.8063943161633</v>
      </c>
      <c r="K46" s="195">
        <v>9299.3514808542259</v>
      </c>
      <c r="S46" s="217">
        <v>42</v>
      </c>
      <c r="T46" s="218" t="s">
        <v>112</v>
      </c>
      <c r="U46" s="228">
        <v>457</v>
      </c>
      <c r="V46" s="220">
        <v>9395.1273532668874</v>
      </c>
      <c r="X46" s="221"/>
      <c r="Y46" s="222">
        <v>25</v>
      </c>
      <c r="Z46" s="222" t="s">
        <v>90</v>
      </c>
      <c r="AA46" s="285" t="s">
        <v>153</v>
      </c>
      <c r="AB46" s="224">
        <v>8062.9104878351036</v>
      </c>
      <c r="AD46" s="217">
        <v>42</v>
      </c>
      <c r="AE46" s="218" t="s">
        <v>102</v>
      </c>
      <c r="AF46" s="225" t="s">
        <v>150</v>
      </c>
      <c r="AG46" s="219">
        <v>450</v>
      </c>
      <c r="AH46" s="226">
        <v>16.3</v>
      </c>
      <c r="AJ46" s="227"/>
      <c r="AK46" s="218">
        <v>3</v>
      </c>
      <c r="AL46" s="219">
        <v>4717</v>
      </c>
      <c r="AM46" s="220">
        <v>10018.381593622204</v>
      </c>
    </row>
    <row r="47" spans="2:39" x14ac:dyDescent="0.25">
      <c r="B47" s="217">
        <v>43</v>
      </c>
      <c r="C47" s="218" t="s">
        <v>110</v>
      </c>
      <c r="D47" s="225" t="s">
        <v>148</v>
      </c>
      <c r="E47" s="219">
        <v>520</v>
      </c>
      <c r="F47" s="240">
        <v>20.399999999999999</v>
      </c>
      <c r="G47" s="241">
        <f t="shared" si="0"/>
        <v>70028.011204481794</v>
      </c>
      <c r="H47" s="241">
        <v>69000</v>
      </c>
      <c r="I47" s="242">
        <v>16.3</v>
      </c>
      <c r="J47" s="243">
        <v>9804.618117229129</v>
      </c>
      <c r="K47" s="220">
        <v>9542.4015861869539</v>
      </c>
      <c r="S47" s="217">
        <v>43</v>
      </c>
      <c r="T47" s="218" t="s">
        <v>99</v>
      </c>
      <c r="U47" s="219">
        <v>415</v>
      </c>
      <c r="V47" s="220">
        <v>9313.3997785160573</v>
      </c>
      <c r="X47" s="200">
        <v>500</v>
      </c>
      <c r="Y47" s="188">
        <v>1</v>
      </c>
      <c r="Z47" s="244" t="s">
        <v>102</v>
      </c>
      <c r="AA47" s="245" t="s">
        <v>122</v>
      </c>
      <c r="AB47" s="195">
        <v>10648.766987483994</v>
      </c>
      <c r="AD47" s="217">
        <v>43</v>
      </c>
      <c r="AE47" s="218" t="s">
        <v>110</v>
      </c>
      <c r="AF47" s="225" t="s">
        <v>148</v>
      </c>
      <c r="AG47" s="219">
        <v>520</v>
      </c>
      <c r="AH47" s="226">
        <v>16.3</v>
      </c>
      <c r="AJ47" s="227"/>
      <c r="AK47" s="218">
        <v>4</v>
      </c>
      <c r="AL47" s="228">
        <v>5031</v>
      </c>
      <c r="AM47" s="220">
        <v>9848.7264673311183</v>
      </c>
    </row>
    <row r="48" spans="2:39" ht="19.5" thickBot="1" x14ac:dyDescent="0.3">
      <c r="B48" s="217">
        <v>44</v>
      </c>
      <c r="C48" s="218" t="s">
        <v>110</v>
      </c>
      <c r="D48" s="225" t="s">
        <v>137</v>
      </c>
      <c r="E48" s="219">
        <v>570</v>
      </c>
      <c r="F48" s="240">
        <v>20.399999999999999</v>
      </c>
      <c r="G48" s="241">
        <f t="shared" si="0"/>
        <v>70028.011204481794</v>
      </c>
      <c r="H48" s="241">
        <v>71000</v>
      </c>
      <c r="I48" s="242">
        <v>15.6</v>
      </c>
      <c r="J48" s="243">
        <v>10590.476190476191</v>
      </c>
      <c r="K48" s="220">
        <v>10393.444075304542</v>
      </c>
      <c r="S48" s="217">
        <v>44</v>
      </c>
      <c r="T48" s="218" t="s">
        <v>94</v>
      </c>
      <c r="U48" s="228" t="s">
        <v>104</v>
      </c>
      <c r="V48" s="220">
        <v>9299.3514808542259</v>
      </c>
      <c r="X48" s="227"/>
      <c r="Y48" s="218">
        <v>2</v>
      </c>
      <c r="Z48" s="218" t="s">
        <v>110</v>
      </c>
      <c r="AA48" s="228" t="s">
        <v>137</v>
      </c>
      <c r="AB48" s="220">
        <v>10393.444075304542</v>
      </c>
      <c r="AD48" s="217">
        <v>44</v>
      </c>
      <c r="AE48" s="218" t="s">
        <v>90</v>
      </c>
      <c r="AF48" s="225" t="s">
        <v>145</v>
      </c>
      <c r="AG48" s="219">
        <v>340</v>
      </c>
      <c r="AH48" s="226">
        <v>16.399999999999999</v>
      </c>
      <c r="AJ48" s="221"/>
      <c r="AK48" s="222">
        <v>5</v>
      </c>
      <c r="AL48" s="223">
        <v>5182</v>
      </c>
      <c r="AM48" s="224">
        <v>9634.5160890577899</v>
      </c>
    </row>
    <row r="49" spans="2:39" x14ac:dyDescent="0.25">
      <c r="B49" s="217">
        <v>45</v>
      </c>
      <c r="C49" s="247" t="s">
        <v>112</v>
      </c>
      <c r="D49" s="247">
        <v>5550</v>
      </c>
      <c r="E49" s="219">
        <v>500</v>
      </c>
      <c r="F49" s="240">
        <v>21.4</v>
      </c>
      <c r="G49" s="241">
        <f t="shared" si="0"/>
        <v>66755.674232309757</v>
      </c>
      <c r="H49" s="241">
        <v>66000</v>
      </c>
      <c r="I49" s="242">
        <v>16.600000000000001</v>
      </c>
      <c r="J49" s="243">
        <v>9333.3333333333339</v>
      </c>
      <c r="K49" s="220">
        <v>9051.1627906976755</v>
      </c>
      <c r="S49" s="217">
        <v>45</v>
      </c>
      <c r="T49" s="218" t="s">
        <v>94</v>
      </c>
      <c r="U49" s="228">
        <v>398</v>
      </c>
      <c r="V49" s="220">
        <v>9227.9069767441852</v>
      </c>
      <c r="X49" s="227"/>
      <c r="Y49" s="218">
        <v>3</v>
      </c>
      <c r="Z49" s="247" t="s">
        <v>90</v>
      </c>
      <c r="AA49" s="248" t="s">
        <v>142</v>
      </c>
      <c r="AB49" s="220">
        <v>10366.157253599113</v>
      </c>
      <c r="AD49" s="217">
        <v>45</v>
      </c>
      <c r="AE49" s="247" t="s">
        <v>97</v>
      </c>
      <c r="AF49" s="247">
        <v>554</v>
      </c>
      <c r="AG49" s="219">
        <v>540</v>
      </c>
      <c r="AH49" s="278">
        <v>16.399999999999999</v>
      </c>
      <c r="AJ49" s="252" t="s">
        <v>61</v>
      </c>
      <c r="AK49" s="188">
        <v>1</v>
      </c>
      <c r="AL49" s="245">
        <v>6000</v>
      </c>
      <c r="AM49" s="195">
        <v>9964.8477838820272</v>
      </c>
    </row>
    <row r="50" spans="2:39" x14ac:dyDescent="0.25">
      <c r="B50" s="217">
        <v>46</v>
      </c>
      <c r="C50" s="247" t="s">
        <v>112</v>
      </c>
      <c r="D50" s="247">
        <v>5601</v>
      </c>
      <c r="E50" s="219">
        <v>500</v>
      </c>
      <c r="F50" s="240">
        <v>21.4</v>
      </c>
      <c r="G50" s="241">
        <f t="shared" si="0"/>
        <v>66755.674232309757</v>
      </c>
      <c r="H50" s="241">
        <v>67000</v>
      </c>
      <c r="I50" s="247">
        <v>17.899999999999999</v>
      </c>
      <c r="J50" s="243">
        <v>10266.429840142095</v>
      </c>
      <c r="K50" s="220">
        <v>9800.8591846007657</v>
      </c>
      <c r="S50" s="217">
        <v>46</v>
      </c>
      <c r="T50" s="218" t="s">
        <v>99</v>
      </c>
      <c r="U50" s="228">
        <v>323</v>
      </c>
      <c r="V50" s="220">
        <v>9110.9634551495019</v>
      </c>
      <c r="X50" s="227"/>
      <c r="Y50" s="218">
        <v>4</v>
      </c>
      <c r="Z50" s="247" t="s">
        <v>112</v>
      </c>
      <c r="AA50" s="248">
        <v>5601</v>
      </c>
      <c r="AB50" s="220">
        <v>9800.8591846007657</v>
      </c>
      <c r="AD50" s="217">
        <v>46</v>
      </c>
      <c r="AE50" s="247" t="s">
        <v>128</v>
      </c>
      <c r="AF50" s="247" t="s">
        <v>158</v>
      </c>
      <c r="AG50" s="248">
        <v>500</v>
      </c>
      <c r="AH50" s="278">
        <v>16.5</v>
      </c>
      <c r="AJ50" s="253"/>
      <c r="AK50" s="218">
        <v>2</v>
      </c>
      <c r="AL50" s="228">
        <v>4006</v>
      </c>
      <c r="AM50" s="220">
        <v>9823.2558139534904</v>
      </c>
    </row>
    <row r="51" spans="2:39" ht="19.5" thickBot="1" x14ac:dyDescent="0.3">
      <c r="B51" s="217">
        <v>47</v>
      </c>
      <c r="C51" s="247" t="s">
        <v>102</v>
      </c>
      <c r="D51" s="247" t="s">
        <v>122</v>
      </c>
      <c r="E51" s="219">
        <v>510</v>
      </c>
      <c r="F51" s="240">
        <v>20.399999999999999</v>
      </c>
      <c r="G51" s="241">
        <f t="shared" si="0"/>
        <v>70028.011204481794</v>
      </c>
      <c r="H51" s="241">
        <v>67000</v>
      </c>
      <c r="I51" s="247">
        <v>16.3</v>
      </c>
      <c r="J51" s="243">
        <v>10941.385435168739</v>
      </c>
      <c r="K51" s="220">
        <v>10648.766987483994</v>
      </c>
      <c r="S51" s="235">
        <v>47</v>
      </c>
      <c r="T51" s="287" t="s">
        <v>112</v>
      </c>
      <c r="U51" s="284">
        <v>5550</v>
      </c>
      <c r="V51" s="224">
        <v>9051.1627906976755</v>
      </c>
      <c r="X51" s="227"/>
      <c r="Y51" s="218">
        <v>5</v>
      </c>
      <c r="Z51" s="247" t="s">
        <v>128</v>
      </c>
      <c r="AA51" s="248" t="s">
        <v>158</v>
      </c>
      <c r="AB51" s="220">
        <v>9588.5827584782528</v>
      </c>
      <c r="AD51" s="217">
        <v>47</v>
      </c>
      <c r="AE51" s="247" t="s">
        <v>99</v>
      </c>
      <c r="AF51" s="247">
        <v>525</v>
      </c>
      <c r="AG51" s="219">
        <v>510</v>
      </c>
      <c r="AH51" s="278">
        <v>16.5</v>
      </c>
      <c r="AJ51" s="253"/>
      <c r="AK51" s="218">
        <v>3</v>
      </c>
      <c r="AL51" s="228">
        <v>3023</v>
      </c>
      <c r="AM51" s="220">
        <v>9772.048726467332</v>
      </c>
    </row>
    <row r="52" spans="2:39" x14ac:dyDescent="0.25">
      <c r="B52" s="217">
        <v>48</v>
      </c>
      <c r="C52" s="247" t="s">
        <v>99</v>
      </c>
      <c r="D52" s="247">
        <v>572</v>
      </c>
      <c r="E52" s="219">
        <v>500</v>
      </c>
      <c r="F52" s="240">
        <v>20.399999999999999</v>
      </c>
      <c r="G52" s="241">
        <f t="shared" si="0"/>
        <v>70028.011204481794</v>
      </c>
      <c r="H52" s="241">
        <v>71000</v>
      </c>
      <c r="I52" s="247">
        <v>18.7</v>
      </c>
      <c r="J52" s="243">
        <v>7619.0476190476184</v>
      </c>
      <c r="K52" s="220">
        <v>7202.6578073089695</v>
      </c>
      <c r="S52" s="187">
        <v>48</v>
      </c>
      <c r="T52" s="188" t="s">
        <v>61</v>
      </c>
      <c r="U52" s="201">
        <v>4000</v>
      </c>
      <c r="V52" s="195">
        <v>8999.4684385382061</v>
      </c>
      <c r="X52" s="227"/>
      <c r="Y52" s="218">
        <v>6</v>
      </c>
      <c r="Z52" s="218" t="s">
        <v>110</v>
      </c>
      <c r="AA52" s="228" t="s">
        <v>148</v>
      </c>
      <c r="AB52" s="220">
        <v>9542.4015861869539</v>
      </c>
      <c r="AD52" s="217">
        <v>48</v>
      </c>
      <c r="AE52" s="218" t="s">
        <v>149</v>
      </c>
      <c r="AF52" s="225" t="s">
        <v>159</v>
      </c>
      <c r="AG52" s="219">
        <v>400</v>
      </c>
      <c r="AH52" s="226">
        <v>16.5</v>
      </c>
      <c r="AJ52" s="253"/>
      <c r="AK52" s="218">
        <v>4</v>
      </c>
      <c r="AL52" s="248">
        <v>6030</v>
      </c>
      <c r="AM52" s="220">
        <v>9634.5957918050935</v>
      </c>
    </row>
    <row r="53" spans="2:39" x14ac:dyDescent="0.25">
      <c r="B53" s="217">
        <v>49</v>
      </c>
      <c r="C53" s="247" t="s">
        <v>99</v>
      </c>
      <c r="D53" s="247">
        <v>525</v>
      </c>
      <c r="E53" s="219">
        <v>510</v>
      </c>
      <c r="F53" s="240">
        <v>20.399999999999999</v>
      </c>
      <c r="G53" s="241">
        <f t="shared" si="0"/>
        <v>70028.011204481794</v>
      </c>
      <c r="H53" s="241">
        <v>66000</v>
      </c>
      <c r="I53" s="247">
        <v>16.5</v>
      </c>
      <c r="J53" s="243">
        <v>8914.2857142857138</v>
      </c>
      <c r="K53" s="220">
        <v>8655.1495016611279</v>
      </c>
      <c r="S53" s="217">
        <v>49</v>
      </c>
      <c r="T53" s="218" t="s">
        <v>140</v>
      </c>
      <c r="U53" s="228" t="s">
        <v>141</v>
      </c>
      <c r="V53" s="220">
        <v>8973.43962988971</v>
      </c>
      <c r="X53" s="227"/>
      <c r="Y53" s="218">
        <v>7</v>
      </c>
      <c r="Z53" s="218" t="s">
        <v>94</v>
      </c>
      <c r="AA53" s="228" t="s">
        <v>104</v>
      </c>
      <c r="AB53" s="220">
        <v>9299.3514808542259</v>
      </c>
      <c r="AD53" s="217">
        <v>49</v>
      </c>
      <c r="AE53" s="247" t="s">
        <v>112</v>
      </c>
      <c r="AF53" s="247">
        <v>5550</v>
      </c>
      <c r="AG53" s="219">
        <v>500</v>
      </c>
      <c r="AH53" s="226">
        <v>16.600000000000001</v>
      </c>
      <c r="AJ53" s="253"/>
      <c r="AK53" s="218">
        <v>5</v>
      </c>
      <c r="AL53" s="228">
        <v>4000</v>
      </c>
      <c r="AM53" s="220">
        <v>8999.4684385382061</v>
      </c>
    </row>
    <row r="54" spans="2:39" ht="19.5" thickBot="1" x14ac:dyDescent="0.3">
      <c r="B54" s="217">
        <v>50</v>
      </c>
      <c r="C54" s="247" t="s">
        <v>140</v>
      </c>
      <c r="D54" s="247" t="s">
        <v>157</v>
      </c>
      <c r="E54" s="219">
        <v>500</v>
      </c>
      <c r="F54" s="240">
        <v>18.3</v>
      </c>
      <c r="G54" s="241">
        <f t="shared" si="0"/>
        <v>78064.012490241992</v>
      </c>
      <c r="H54" s="241">
        <v>75000</v>
      </c>
      <c r="I54" s="247">
        <v>17.5</v>
      </c>
      <c r="J54" s="243">
        <v>8845.4706927175848</v>
      </c>
      <c r="K54" s="220">
        <v>8485.480606386056</v>
      </c>
      <c r="S54" s="217">
        <v>50</v>
      </c>
      <c r="T54" s="247" t="s">
        <v>140</v>
      </c>
      <c r="U54" s="248" t="s">
        <v>156</v>
      </c>
      <c r="V54" s="220">
        <v>8903.3004254616062</v>
      </c>
      <c r="X54" s="227"/>
      <c r="Y54" s="218">
        <v>8</v>
      </c>
      <c r="Z54" s="247" t="s">
        <v>112</v>
      </c>
      <c r="AA54" s="248">
        <v>5550</v>
      </c>
      <c r="AB54" s="220">
        <v>9051.1627906976755</v>
      </c>
      <c r="AD54" s="205">
        <v>50</v>
      </c>
      <c r="AE54" s="206" t="s">
        <v>90</v>
      </c>
      <c r="AF54" s="207" t="s">
        <v>152</v>
      </c>
      <c r="AG54" s="208">
        <v>470</v>
      </c>
      <c r="AH54" s="257">
        <v>16.7</v>
      </c>
      <c r="AJ54" s="263"/>
      <c r="AK54" s="206">
        <v>6</v>
      </c>
      <c r="AL54" s="279" t="s">
        <v>160</v>
      </c>
      <c r="AM54" s="213">
        <v>7757.6965669988931</v>
      </c>
    </row>
    <row r="55" spans="2:39" x14ac:dyDescent="0.25">
      <c r="B55" s="217">
        <v>51</v>
      </c>
      <c r="C55" s="247" t="s">
        <v>140</v>
      </c>
      <c r="D55" s="247" t="s">
        <v>156</v>
      </c>
      <c r="E55" s="219">
        <v>530</v>
      </c>
      <c r="F55" s="240">
        <v>19.399999999999999</v>
      </c>
      <c r="G55" s="241">
        <f t="shared" si="0"/>
        <v>73637.702503681896</v>
      </c>
      <c r="H55" s="241">
        <v>72000</v>
      </c>
      <c r="I55" s="247">
        <v>17.100000000000001</v>
      </c>
      <c r="J55" s="243">
        <v>9236.234458259325</v>
      </c>
      <c r="K55" s="220">
        <v>8903.3004254616062</v>
      </c>
      <c r="S55" s="217">
        <v>51</v>
      </c>
      <c r="T55" s="247" t="s">
        <v>97</v>
      </c>
      <c r="U55" s="248">
        <v>554</v>
      </c>
      <c r="V55" s="220">
        <v>8840.3486306745417</v>
      </c>
      <c r="X55" s="227"/>
      <c r="Y55" s="218">
        <v>9</v>
      </c>
      <c r="Z55" s="247" t="s">
        <v>140</v>
      </c>
      <c r="AA55" s="248" t="s">
        <v>156</v>
      </c>
      <c r="AB55" s="220">
        <v>8903.3004254616062</v>
      </c>
      <c r="AD55" s="258">
        <v>51</v>
      </c>
      <c r="AE55" s="288" t="s">
        <v>61</v>
      </c>
      <c r="AF55" s="288" t="s">
        <v>160</v>
      </c>
      <c r="AG55" s="261">
        <v>500</v>
      </c>
      <c r="AH55" s="262">
        <v>17</v>
      </c>
      <c r="AJ55" s="281" t="s">
        <v>90</v>
      </c>
      <c r="AK55" s="259">
        <v>1</v>
      </c>
      <c r="AL55" s="282" t="s">
        <v>142</v>
      </c>
      <c r="AM55" s="276">
        <v>10366.157253599113</v>
      </c>
    </row>
    <row r="56" spans="2:39" x14ac:dyDescent="0.25">
      <c r="B56" s="217">
        <v>52</v>
      </c>
      <c r="C56" s="247" t="s">
        <v>61</v>
      </c>
      <c r="D56" s="247" t="s">
        <v>160</v>
      </c>
      <c r="E56" s="219">
        <v>500</v>
      </c>
      <c r="F56" s="240">
        <v>21.4</v>
      </c>
      <c r="G56" s="241">
        <f t="shared" si="0"/>
        <v>66755.674232309757</v>
      </c>
      <c r="H56" s="241">
        <v>62000</v>
      </c>
      <c r="I56" s="242">
        <v>17</v>
      </c>
      <c r="J56" s="243">
        <v>8038.0952380952385</v>
      </c>
      <c r="K56" s="220">
        <v>7757.6965669988931</v>
      </c>
      <c r="S56" s="217">
        <v>52</v>
      </c>
      <c r="T56" s="247" t="s">
        <v>112</v>
      </c>
      <c r="U56" s="248">
        <v>6263</v>
      </c>
      <c r="V56" s="220">
        <v>8799.4684385382043</v>
      </c>
      <c r="X56" s="227"/>
      <c r="Y56" s="218">
        <v>10</v>
      </c>
      <c r="Z56" s="247" t="s">
        <v>97</v>
      </c>
      <c r="AA56" s="248">
        <v>554</v>
      </c>
      <c r="AB56" s="220">
        <v>8840.3486306745417</v>
      </c>
      <c r="AD56" s="217">
        <v>52</v>
      </c>
      <c r="AE56" s="247" t="s">
        <v>61</v>
      </c>
      <c r="AF56" s="247">
        <v>6000</v>
      </c>
      <c r="AG56" s="248">
        <v>600</v>
      </c>
      <c r="AH56" s="278">
        <v>17.100000000000001</v>
      </c>
      <c r="AJ56" s="253"/>
      <c r="AK56" s="218">
        <v>2</v>
      </c>
      <c r="AL56" s="228" t="s">
        <v>152</v>
      </c>
      <c r="AM56" s="220">
        <v>9925.8914728682175</v>
      </c>
    </row>
    <row r="57" spans="2:39" x14ac:dyDescent="0.25">
      <c r="B57" s="217">
        <v>53</v>
      </c>
      <c r="C57" s="247" t="s">
        <v>90</v>
      </c>
      <c r="D57" s="247" t="s">
        <v>142</v>
      </c>
      <c r="E57" s="219">
        <v>530</v>
      </c>
      <c r="F57" s="240">
        <v>20.399999999999999</v>
      </c>
      <c r="G57" s="241">
        <f t="shared" si="0"/>
        <v>70028.011204481794</v>
      </c>
      <c r="H57" s="241">
        <v>70000</v>
      </c>
      <c r="I57" s="247">
        <v>17.600000000000001</v>
      </c>
      <c r="J57" s="243">
        <v>10819.047619047618</v>
      </c>
      <c r="K57" s="220">
        <v>10366.157253599113</v>
      </c>
      <c r="S57" s="217">
        <v>53</v>
      </c>
      <c r="T57" s="247" t="s">
        <v>99</v>
      </c>
      <c r="U57" s="248">
        <v>525</v>
      </c>
      <c r="V57" s="220">
        <v>8655.1495016611279</v>
      </c>
      <c r="X57" s="227"/>
      <c r="Y57" s="218">
        <v>11</v>
      </c>
      <c r="Z57" s="247" t="s">
        <v>99</v>
      </c>
      <c r="AA57" s="248">
        <v>525</v>
      </c>
      <c r="AB57" s="220">
        <v>8655.1495016611279</v>
      </c>
      <c r="AD57" s="217">
        <v>53</v>
      </c>
      <c r="AE57" s="247" t="s">
        <v>140</v>
      </c>
      <c r="AF57" s="247" t="s">
        <v>156</v>
      </c>
      <c r="AG57" s="219">
        <v>530</v>
      </c>
      <c r="AH57" s="278">
        <v>17.100000000000001</v>
      </c>
      <c r="AJ57" s="253"/>
      <c r="AK57" s="218">
        <v>3</v>
      </c>
      <c r="AL57" s="228" t="s">
        <v>145</v>
      </c>
      <c r="AM57" s="220">
        <v>9702.4141749723149</v>
      </c>
    </row>
    <row r="58" spans="2:39" x14ac:dyDescent="0.25">
      <c r="B58" s="217">
        <v>54</v>
      </c>
      <c r="C58" s="247" t="s">
        <v>97</v>
      </c>
      <c r="D58" s="247">
        <v>554</v>
      </c>
      <c r="E58" s="219">
        <v>540</v>
      </c>
      <c r="F58" s="240">
        <v>20.399999999999999</v>
      </c>
      <c r="G58" s="241">
        <f t="shared" si="0"/>
        <v>70028.011204481794</v>
      </c>
      <c r="H58" s="241">
        <v>70000</v>
      </c>
      <c r="I58" s="247">
        <v>16.399999999999999</v>
      </c>
      <c r="J58" s="243">
        <v>9094.1385435168741</v>
      </c>
      <c r="K58" s="220">
        <v>8840.3486306745417</v>
      </c>
      <c r="S58" s="217">
        <v>54</v>
      </c>
      <c r="T58" s="247" t="s">
        <v>140</v>
      </c>
      <c r="U58" s="248" t="s">
        <v>157</v>
      </c>
      <c r="V58" s="220">
        <v>8485.480606386056</v>
      </c>
      <c r="X58" s="227"/>
      <c r="Y58" s="218">
        <v>12</v>
      </c>
      <c r="Z58" s="247" t="s">
        <v>140</v>
      </c>
      <c r="AA58" s="248" t="s">
        <v>157</v>
      </c>
      <c r="AB58" s="220">
        <v>8485.480606386056</v>
      </c>
      <c r="AD58" s="217">
        <v>54</v>
      </c>
      <c r="AE58" s="247" t="s">
        <v>61</v>
      </c>
      <c r="AF58" s="247">
        <v>6030</v>
      </c>
      <c r="AG58" s="248">
        <v>600</v>
      </c>
      <c r="AH58" s="278">
        <v>17.3</v>
      </c>
      <c r="AJ58" s="253"/>
      <c r="AK58" s="218">
        <v>4</v>
      </c>
      <c r="AL58" s="228" t="s">
        <v>155</v>
      </c>
      <c r="AM58" s="220">
        <v>9482.7543475566945</v>
      </c>
    </row>
    <row r="59" spans="2:39" ht="19.5" thickBot="1" x14ac:dyDescent="0.3">
      <c r="B59" s="205">
        <v>55</v>
      </c>
      <c r="C59" s="289" t="s">
        <v>97</v>
      </c>
      <c r="D59" s="289" t="s">
        <v>161</v>
      </c>
      <c r="E59" s="208">
        <v>580</v>
      </c>
      <c r="F59" s="209">
        <v>20.399999999999999</v>
      </c>
      <c r="G59" s="210">
        <f t="shared" si="0"/>
        <v>70028.011204481794</v>
      </c>
      <c r="H59" s="210">
        <v>57000</v>
      </c>
      <c r="I59" s="289">
        <v>17.7</v>
      </c>
      <c r="J59" s="212">
        <v>8490.2309058614574</v>
      </c>
      <c r="K59" s="213">
        <v>8124.9535296790455</v>
      </c>
      <c r="S59" s="217">
        <v>55</v>
      </c>
      <c r="T59" s="218" t="s">
        <v>90</v>
      </c>
      <c r="U59" s="228" t="s">
        <v>91</v>
      </c>
      <c r="V59" s="220">
        <v>8339.136212624584</v>
      </c>
      <c r="X59" s="227"/>
      <c r="Y59" s="218">
        <v>13</v>
      </c>
      <c r="Z59" s="247" t="s">
        <v>97</v>
      </c>
      <c r="AA59" s="248" t="s">
        <v>161</v>
      </c>
      <c r="AB59" s="220">
        <v>8124.9535296790455</v>
      </c>
      <c r="AD59" s="217">
        <v>55</v>
      </c>
      <c r="AE59" s="218" t="s">
        <v>140</v>
      </c>
      <c r="AF59" s="225" t="s">
        <v>141</v>
      </c>
      <c r="AG59" s="219">
        <v>300</v>
      </c>
      <c r="AH59" s="226">
        <v>17.399999999999999</v>
      </c>
      <c r="AJ59" s="253"/>
      <c r="AK59" s="218">
        <v>5</v>
      </c>
      <c r="AL59" s="228" t="s">
        <v>91</v>
      </c>
      <c r="AM59" s="220">
        <v>8339.136212624584</v>
      </c>
    </row>
    <row r="60" spans="2:39" ht="19.5" thickBot="1" x14ac:dyDescent="0.3">
      <c r="B60" s="187">
        <v>56</v>
      </c>
      <c r="C60" s="244" t="s">
        <v>110</v>
      </c>
      <c r="D60" s="244" t="s">
        <v>111</v>
      </c>
      <c r="E60" s="245">
        <v>630</v>
      </c>
      <c r="F60" s="191">
        <v>20.399999999999999</v>
      </c>
      <c r="G60" s="192">
        <f t="shared" si="0"/>
        <v>70028.011204481794</v>
      </c>
      <c r="H60" s="192">
        <v>73000</v>
      </c>
      <c r="I60" s="193">
        <v>16</v>
      </c>
      <c r="J60" s="194">
        <v>11047.619047619048</v>
      </c>
      <c r="K60" s="195">
        <v>10790.697674418605</v>
      </c>
      <c r="S60" s="217">
        <v>56</v>
      </c>
      <c r="T60" s="218" t="s">
        <v>94</v>
      </c>
      <c r="U60" s="228">
        <v>3114</v>
      </c>
      <c r="V60" s="220">
        <v>8331.075219959519</v>
      </c>
      <c r="X60" s="227"/>
      <c r="Y60" s="218">
        <v>14</v>
      </c>
      <c r="Z60" s="247" t="s">
        <v>61</v>
      </c>
      <c r="AA60" s="248" t="s">
        <v>160</v>
      </c>
      <c r="AB60" s="220">
        <v>7757.6965669988931</v>
      </c>
      <c r="AD60" s="217">
        <v>56</v>
      </c>
      <c r="AE60" s="247" t="s">
        <v>140</v>
      </c>
      <c r="AF60" s="247" t="s">
        <v>157</v>
      </c>
      <c r="AG60" s="219">
        <v>500</v>
      </c>
      <c r="AH60" s="278">
        <v>17.5</v>
      </c>
      <c r="AJ60" s="283"/>
      <c r="AK60" s="222">
        <v>6</v>
      </c>
      <c r="AL60" s="285" t="s">
        <v>153</v>
      </c>
      <c r="AM60" s="224">
        <v>8062.9104878351036</v>
      </c>
    </row>
    <row r="61" spans="2:39" ht="19.5" thickBot="1" x14ac:dyDescent="0.3">
      <c r="B61" s="217">
        <v>57</v>
      </c>
      <c r="C61" s="247" t="s">
        <v>112</v>
      </c>
      <c r="D61" s="247">
        <v>6263</v>
      </c>
      <c r="E61" s="248">
        <v>600</v>
      </c>
      <c r="F61" s="240">
        <v>22.4</v>
      </c>
      <c r="G61" s="241">
        <f t="shared" si="0"/>
        <v>63775.510204081642</v>
      </c>
      <c r="H61" s="241">
        <v>73000</v>
      </c>
      <c r="I61" s="247">
        <v>19.899999999999999</v>
      </c>
      <c r="J61" s="243">
        <v>9447.6190476190477</v>
      </c>
      <c r="K61" s="220">
        <v>8799.4684385382043</v>
      </c>
      <c r="S61" s="217">
        <v>57</v>
      </c>
      <c r="T61" s="218" t="s">
        <v>149</v>
      </c>
      <c r="U61" s="228" t="s">
        <v>159</v>
      </c>
      <c r="V61" s="220">
        <v>8137.3200442967891</v>
      </c>
      <c r="X61" s="273"/>
      <c r="Y61" s="206">
        <v>15</v>
      </c>
      <c r="Z61" s="289" t="s">
        <v>99</v>
      </c>
      <c r="AA61" s="279">
        <v>572</v>
      </c>
      <c r="AB61" s="213">
        <v>7202.6578073089695</v>
      </c>
      <c r="AD61" s="217">
        <v>57</v>
      </c>
      <c r="AE61" s="247" t="s">
        <v>90</v>
      </c>
      <c r="AF61" s="247" t="s">
        <v>142</v>
      </c>
      <c r="AG61" s="219">
        <v>530</v>
      </c>
      <c r="AH61" s="278">
        <v>17.600000000000001</v>
      </c>
      <c r="AJ61" s="252" t="s">
        <v>97</v>
      </c>
      <c r="AK61" s="188">
        <v>1</v>
      </c>
      <c r="AL61" s="245">
        <v>554</v>
      </c>
      <c r="AM61" s="195">
        <v>8840.3486306745417</v>
      </c>
    </row>
    <row r="62" spans="2:39" x14ac:dyDescent="0.25">
      <c r="B62" s="217">
        <v>58</v>
      </c>
      <c r="C62" s="247" t="s">
        <v>59</v>
      </c>
      <c r="D62" s="247" t="s">
        <v>147</v>
      </c>
      <c r="E62" s="248">
        <v>600</v>
      </c>
      <c r="F62" s="240">
        <v>20.399999999999999</v>
      </c>
      <c r="G62" s="241">
        <f t="shared" si="0"/>
        <v>70028.011204481794</v>
      </c>
      <c r="H62" s="241">
        <v>65000</v>
      </c>
      <c r="I62" s="247">
        <v>20.100000000000001</v>
      </c>
      <c r="J62" s="243">
        <v>10905.861456483126</v>
      </c>
      <c r="K62" s="220">
        <v>10132.306167127928</v>
      </c>
      <c r="S62" s="217">
        <v>58</v>
      </c>
      <c r="T62" s="247" t="s">
        <v>97</v>
      </c>
      <c r="U62" s="248" t="s">
        <v>161</v>
      </c>
      <c r="V62" s="220">
        <v>8124.9535296790455</v>
      </c>
      <c r="X62" s="277">
        <v>600</v>
      </c>
      <c r="Y62" s="259">
        <v>1</v>
      </c>
      <c r="Z62" s="288" t="s">
        <v>110</v>
      </c>
      <c r="AA62" s="282" t="s">
        <v>111</v>
      </c>
      <c r="AB62" s="276">
        <v>10790.697674418605</v>
      </c>
      <c r="AD62" s="217">
        <v>58</v>
      </c>
      <c r="AE62" s="247" t="s">
        <v>97</v>
      </c>
      <c r="AF62" s="247" t="s">
        <v>161</v>
      </c>
      <c r="AG62" s="219">
        <v>580</v>
      </c>
      <c r="AH62" s="278">
        <v>17.7</v>
      </c>
      <c r="AJ62" s="253"/>
      <c r="AK62" s="218">
        <v>2</v>
      </c>
      <c r="AL62" s="248" t="s">
        <v>161</v>
      </c>
      <c r="AM62" s="220">
        <v>8124.9535296790455</v>
      </c>
    </row>
    <row r="63" spans="2:39" ht="19.5" thickBot="1" x14ac:dyDescent="0.3">
      <c r="B63" s="217">
        <v>59</v>
      </c>
      <c r="C63" s="247" t="s">
        <v>61</v>
      </c>
      <c r="D63" s="247">
        <v>6000</v>
      </c>
      <c r="E63" s="248">
        <v>600</v>
      </c>
      <c r="F63" s="240">
        <v>20.399999999999999</v>
      </c>
      <c r="G63" s="241">
        <f t="shared" si="0"/>
        <v>70028.011204481794</v>
      </c>
      <c r="H63" s="241">
        <v>67000</v>
      </c>
      <c r="I63" s="247">
        <v>17.100000000000001</v>
      </c>
      <c r="J63" s="243">
        <v>10337.477797513322</v>
      </c>
      <c r="K63" s="220">
        <v>9964.8477838820272</v>
      </c>
      <c r="S63" s="217">
        <v>59</v>
      </c>
      <c r="T63" s="218" t="s">
        <v>97</v>
      </c>
      <c r="U63" s="228">
        <v>201</v>
      </c>
      <c r="V63" s="220">
        <v>8110.6200173489206</v>
      </c>
      <c r="X63" s="227"/>
      <c r="Y63" s="218">
        <v>2</v>
      </c>
      <c r="Z63" s="247" t="s">
        <v>59</v>
      </c>
      <c r="AA63" s="248" t="s">
        <v>147</v>
      </c>
      <c r="AB63" s="220">
        <v>10132.306167127928</v>
      </c>
      <c r="AD63" s="235">
        <v>59</v>
      </c>
      <c r="AE63" s="287" t="s">
        <v>112</v>
      </c>
      <c r="AF63" s="287">
        <v>5601</v>
      </c>
      <c r="AG63" s="285">
        <v>500</v>
      </c>
      <c r="AH63" s="290">
        <v>17.899999999999999</v>
      </c>
      <c r="AJ63" s="263"/>
      <c r="AK63" s="206">
        <v>3</v>
      </c>
      <c r="AL63" s="264">
        <v>201</v>
      </c>
      <c r="AM63" s="213">
        <v>8110.6200173489206</v>
      </c>
    </row>
    <row r="64" spans="2:39" ht="19.5" thickBot="1" x14ac:dyDescent="0.3">
      <c r="B64" s="205">
        <v>60</v>
      </c>
      <c r="C64" s="289" t="s">
        <v>61</v>
      </c>
      <c r="D64" s="289">
        <v>6030</v>
      </c>
      <c r="E64" s="279">
        <v>600</v>
      </c>
      <c r="F64" s="209">
        <v>22.4</v>
      </c>
      <c r="G64" s="210">
        <f t="shared" si="0"/>
        <v>63775.510204081642</v>
      </c>
      <c r="H64" s="210">
        <v>68000</v>
      </c>
      <c r="I64" s="289">
        <v>17.3</v>
      </c>
      <c r="J64" s="212">
        <v>10019.047619047618</v>
      </c>
      <c r="K64" s="213">
        <v>9634.5957918050935</v>
      </c>
      <c r="S64" s="205">
        <v>60</v>
      </c>
      <c r="T64" s="206" t="s">
        <v>90</v>
      </c>
      <c r="U64" s="208" t="s">
        <v>153</v>
      </c>
      <c r="V64" s="213">
        <v>8062.9104878351036</v>
      </c>
      <c r="X64" s="227"/>
      <c r="Y64" s="218">
        <v>3</v>
      </c>
      <c r="Z64" s="247" t="s">
        <v>61</v>
      </c>
      <c r="AA64" s="248">
        <v>6000</v>
      </c>
      <c r="AB64" s="220">
        <v>9964.8477838820272</v>
      </c>
      <c r="AD64" s="291">
        <v>60</v>
      </c>
      <c r="AE64" s="292" t="s">
        <v>99</v>
      </c>
      <c r="AF64" s="292">
        <v>572</v>
      </c>
      <c r="AG64" s="293">
        <v>500</v>
      </c>
      <c r="AH64" s="294">
        <v>18.7</v>
      </c>
      <c r="AJ64" s="265" t="s">
        <v>149</v>
      </c>
      <c r="AK64" s="266">
        <v>1</v>
      </c>
      <c r="AL64" s="267" t="s">
        <v>159</v>
      </c>
      <c r="AM64" s="268">
        <v>8137.3200442967891</v>
      </c>
    </row>
    <row r="65" spans="2:39" ht="19.5" thickBot="1" x14ac:dyDescent="0.3">
      <c r="B65" s="265">
        <v>61</v>
      </c>
      <c r="C65" s="295" t="s">
        <v>128</v>
      </c>
      <c r="D65" s="295" t="s">
        <v>151</v>
      </c>
      <c r="E65" s="296">
        <v>400</v>
      </c>
      <c r="F65" s="297">
        <v>19.399999999999999</v>
      </c>
      <c r="G65" s="298">
        <f t="shared" si="0"/>
        <v>73637.702503681896</v>
      </c>
      <c r="H65" s="298">
        <v>66000</v>
      </c>
      <c r="I65" s="295">
        <v>15.4</v>
      </c>
      <c r="J65" s="299">
        <v>10095.238095238095</v>
      </c>
      <c r="K65" s="268">
        <v>9930.8970099667767</v>
      </c>
      <c r="S65" s="258">
        <v>61</v>
      </c>
      <c r="T65" s="288" t="s">
        <v>61</v>
      </c>
      <c r="U65" s="282" t="s">
        <v>160</v>
      </c>
      <c r="V65" s="276">
        <v>7757.6965669988931</v>
      </c>
      <c r="X65" s="227"/>
      <c r="Y65" s="218">
        <v>4</v>
      </c>
      <c r="Z65" s="247" t="s">
        <v>61</v>
      </c>
      <c r="AA65" s="248">
        <v>6030</v>
      </c>
      <c r="AB65" s="220">
        <v>9634.5957918050935</v>
      </c>
      <c r="AD65" s="265">
        <v>61</v>
      </c>
      <c r="AE65" s="295" t="s">
        <v>112</v>
      </c>
      <c r="AF65" s="295">
        <v>6263</v>
      </c>
      <c r="AG65" s="296">
        <v>600</v>
      </c>
      <c r="AH65" s="300">
        <v>19.899999999999999</v>
      </c>
      <c r="AJ65" s="252" t="s">
        <v>128</v>
      </c>
      <c r="AK65" s="188">
        <v>1</v>
      </c>
      <c r="AL65" s="245" t="s">
        <v>151</v>
      </c>
      <c r="AM65" s="195">
        <v>9930.8970099667767</v>
      </c>
    </row>
    <row r="66" spans="2:39" ht="19.5" thickBot="1" x14ac:dyDescent="0.3">
      <c r="B66" s="291">
        <v>62</v>
      </c>
      <c r="C66" s="292" t="s">
        <v>128</v>
      </c>
      <c r="D66" s="292" t="s">
        <v>158</v>
      </c>
      <c r="E66" s="301">
        <v>500</v>
      </c>
      <c r="F66" s="302">
        <v>20.399999999999999</v>
      </c>
      <c r="G66" s="303">
        <f t="shared" si="0"/>
        <v>70028.011204481794</v>
      </c>
      <c r="H66" s="303">
        <v>69000</v>
      </c>
      <c r="I66" s="292">
        <v>16.5</v>
      </c>
      <c r="J66" s="304">
        <v>9875.6660746003563</v>
      </c>
      <c r="K66" s="305">
        <v>9588.5827584782528</v>
      </c>
      <c r="S66" s="205">
        <v>62</v>
      </c>
      <c r="T66" s="289" t="s">
        <v>99</v>
      </c>
      <c r="U66" s="279">
        <v>572</v>
      </c>
      <c r="V66" s="213">
        <v>7202.6578073089695</v>
      </c>
      <c r="X66" s="273"/>
      <c r="Y66" s="206">
        <v>5</v>
      </c>
      <c r="Z66" s="289" t="s">
        <v>112</v>
      </c>
      <c r="AA66" s="279">
        <v>6263</v>
      </c>
      <c r="AB66" s="213">
        <v>8799.4684385382043</v>
      </c>
      <c r="AD66" s="291">
        <v>62</v>
      </c>
      <c r="AE66" s="292" t="s">
        <v>59</v>
      </c>
      <c r="AF66" s="292" t="s">
        <v>147</v>
      </c>
      <c r="AG66" s="301">
        <v>600</v>
      </c>
      <c r="AH66" s="294">
        <v>20.100000000000001</v>
      </c>
      <c r="AJ66" s="263"/>
      <c r="AK66" s="206">
        <v>2</v>
      </c>
      <c r="AL66" s="279" t="s">
        <v>158</v>
      </c>
      <c r="AM66" s="213">
        <v>9588.5827584782528</v>
      </c>
    </row>
    <row r="67" spans="2:39" ht="19.5" thickBot="1" x14ac:dyDescent="0.3">
      <c r="B67" s="306" t="s">
        <v>162</v>
      </c>
      <c r="C67" s="307"/>
      <c r="D67" s="307"/>
      <c r="E67" s="307"/>
      <c r="F67" s="308">
        <f>AVERAGE(F5:F66)</f>
        <v>19.390322580645162</v>
      </c>
      <c r="G67" s="309">
        <f t="shared" ref="G67:K67" si="1">AVERAGE(G5:G66)</f>
        <v>73974.905749439538</v>
      </c>
      <c r="H67" s="309">
        <f t="shared" si="1"/>
        <v>71177.419354838712</v>
      </c>
      <c r="I67" s="310">
        <f t="shared" si="1"/>
        <v>16.016129032258068</v>
      </c>
      <c r="J67" s="311">
        <f t="shared" si="1"/>
        <v>9799.537806298822</v>
      </c>
      <c r="K67" s="312">
        <f t="shared" si="1"/>
        <v>9571.5612612871537</v>
      </c>
      <c r="V67" s="313">
        <f>AVERAGE(V5:V66)</f>
        <v>9571.5612612871519</v>
      </c>
      <c r="AB67" s="313">
        <f>AVERAGE(AB5:AB66)</f>
        <v>9571.5612612871519</v>
      </c>
      <c r="AH67" s="314">
        <f>AVERAGE(AH5:AH66)</f>
        <v>16.016129032258068</v>
      </c>
      <c r="AM67" s="313">
        <f>AVERAGE(AM5:AM66)</f>
        <v>9571.5612612871555</v>
      </c>
    </row>
  </sheetData>
  <mergeCells count="33">
    <mergeCell ref="B67:E67"/>
    <mergeCell ref="AJ28:AJ32"/>
    <mergeCell ref="AJ33:AJ36"/>
    <mergeCell ref="AJ37:AJ43"/>
    <mergeCell ref="AJ44:AJ48"/>
    <mergeCell ref="X47:X61"/>
    <mergeCell ref="AJ49:AJ54"/>
    <mergeCell ref="AJ55:AJ60"/>
    <mergeCell ref="AJ61:AJ63"/>
    <mergeCell ref="X62:X66"/>
    <mergeCell ref="AJ65:AJ66"/>
    <mergeCell ref="AP7:AP8"/>
    <mergeCell ref="AQ7:AQ8"/>
    <mergeCell ref="AO11:AO12"/>
    <mergeCell ref="AP11:AP12"/>
    <mergeCell ref="AQ11:AQ12"/>
    <mergeCell ref="AJ13:AJ17"/>
    <mergeCell ref="AJ2:AM2"/>
    <mergeCell ref="M5:Q5"/>
    <mergeCell ref="X5:X6"/>
    <mergeCell ref="AJ5:AJ12"/>
    <mergeCell ref="X7:X21"/>
    <mergeCell ref="AO7:AO10"/>
    <mergeCell ref="AJ19:AJ24"/>
    <mergeCell ref="M20:Q20"/>
    <mergeCell ref="X22:X46"/>
    <mergeCell ref="AJ25:AJ27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61"/>
  <sheetViews>
    <sheetView zoomScale="55" zoomScaleNormal="55" workbookViewId="0">
      <selection activeCell="H44" sqref="H44"/>
    </sheetView>
  </sheetViews>
  <sheetFormatPr defaultRowHeight="18.75" x14ac:dyDescent="0.25"/>
  <cols>
    <col min="1" max="1" width="2.42578125" style="1" customWidth="1"/>
    <col min="2" max="2" width="4.42578125" style="1" bestFit="1" customWidth="1"/>
    <col min="3" max="3" width="6" style="1" customWidth="1"/>
    <col min="4" max="4" width="8.85546875" style="1" bestFit="1" customWidth="1"/>
    <col min="5" max="5" width="10.42578125" style="1" bestFit="1" customWidth="1"/>
    <col min="6" max="6" width="7" style="1" customWidth="1"/>
    <col min="7" max="7" width="6.28515625" style="2" bestFit="1" customWidth="1"/>
    <col min="8" max="8" width="9.140625" style="1" customWidth="1"/>
    <col min="9" max="9" width="10.7109375" style="1" customWidth="1"/>
    <col min="10" max="10" width="9.42578125" style="1" customWidth="1"/>
    <col min="11" max="11" width="12.7109375" style="3" customWidth="1"/>
    <col min="12" max="12" width="12.7109375" style="2" customWidth="1"/>
    <col min="13" max="16" width="12.7109375" style="3" customWidth="1"/>
    <col min="17" max="28" width="12.7109375" style="1" customWidth="1"/>
    <col min="29" max="16384" width="9.140625" style="1"/>
  </cols>
  <sheetData>
    <row r="1" spans="2:28" ht="19.5" thickBot="1" x14ac:dyDescent="0.3"/>
    <row r="2" spans="2:28" ht="23.25" customHeight="1" thickBot="1" x14ac:dyDescent="0.3"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</row>
    <row r="3" spans="2:28" ht="11.25" customHeight="1" thickBot="1" x14ac:dyDescent="0.3"/>
    <row r="4" spans="2:28" ht="27" customHeight="1" thickBot="1" x14ac:dyDescent="0.3">
      <c r="B4" s="4" t="s">
        <v>1</v>
      </c>
      <c r="C4" s="5"/>
      <c r="D4" s="5"/>
      <c r="E4" s="5"/>
      <c r="F4" s="5"/>
      <c r="G4" s="5"/>
      <c r="H4" s="5"/>
      <c r="I4" s="5"/>
      <c r="J4" s="6"/>
      <c r="K4" s="4" t="s">
        <v>2</v>
      </c>
      <c r="L4" s="5"/>
      <c r="M4" s="5"/>
      <c r="N4" s="5"/>
      <c r="O4" s="5"/>
      <c r="P4" s="6"/>
      <c r="Q4" s="7" t="s">
        <v>3</v>
      </c>
      <c r="R4" s="7"/>
      <c r="S4" s="7"/>
      <c r="T4" s="7"/>
      <c r="U4" s="7"/>
      <c r="V4" s="8"/>
      <c r="W4" s="7" t="s">
        <v>4</v>
      </c>
      <c r="X4" s="7"/>
      <c r="Y4" s="7"/>
      <c r="Z4" s="7"/>
      <c r="AA4" s="7"/>
      <c r="AB4" s="8"/>
    </row>
    <row r="5" spans="2:28" ht="18" customHeight="1" thickBot="1" x14ac:dyDescent="0.3">
      <c r="B5" s="9" t="s">
        <v>5</v>
      </c>
      <c r="C5" s="10"/>
      <c r="D5" s="10"/>
      <c r="E5" s="10"/>
      <c r="F5" s="10"/>
      <c r="G5" s="10"/>
      <c r="H5" s="10"/>
      <c r="I5" s="10"/>
      <c r="J5" s="11"/>
      <c r="K5" s="12" t="s">
        <v>6</v>
      </c>
      <c r="L5" s="12"/>
      <c r="M5" s="12"/>
      <c r="N5" s="12"/>
      <c r="O5" s="12"/>
      <c r="P5" s="13"/>
      <c r="Q5" s="14" t="s">
        <v>6</v>
      </c>
      <c r="R5" s="14"/>
      <c r="S5" s="14"/>
      <c r="T5" s="14"/>
      <c r="U5" s="14"/>
      <c r="V5" s="15"/>
      <c r="W5" s="14" t="s">
        <v>6</v>
      </c>
      <c r="X5" s="14"/>
      <c r="Y5" s="14"/>
      <c r="Z5" s="14"/>
      <c r="AA5" s="14"/>
      <c r="AB5" s="15"/>
    </row>
    <row r="6" spans="2:28" ht="21" customHeight="1" x14ac:dyDescent="0.25">
      <c r="B6" s="16" t="s">
        <v>7</v>
      </c>
      <c r="C6" s="17"/>
      <c r="D6" s="17"/>
      <c r="E6" s="17"/>
      <c r="F6" s="17"/>
      <c r="G6" s="17"/>
      <c r="H6" s="17"/>
      <c r="I6" s="18" t="s">
        <v>8</v>
      </c>
      <c r="J6" s="19"/>
      <c r="K6" s="20" t="s">
        <v>9</v>
      </c>
      <c r="L6" s="21"/>
      <c r="M6" s="21">
        <v>400</v>
      </c>
      <c r="N6" s="21"/>
      <c r="O6" s="21"/>
      <c r="P6" s="22" t="s">
        <v>10</v>
      </c>
      <c r="Q6" s="23" t="s">
        <v>9</v>
      </c>
      <c r="R6" s="21"/>
      <c r="S6" s="21">
        <v>400</v>
      </c>
      <c r="T6" s="21"/>
      <c r="U6" s="21"/>
      <c r="V6" s="24" t="s">
        <v>10</v>
      </c>
      <c r="W6" s="21" t="s">
        <v>9</v>
      </c>
      <c r="X6" s="21"/>
      <c r="Y6" s="21">
        <v>400</v>
      </c>
      <c r="Z6" s="21"/>
      <c r="AA6" s="21"/>
      <c r="AB6" s="24" t="s">
        <v>10</v>
      </c>
    </row>
    <row r="7" spans="2:28" ht="21" customHeight="1" x14ac:dyDescent="0.25">
      <c r="B7" s="25"/>
      <c r="C7" s="26"/>
      <c r="D7" s="26"/>
      <c r="E7" s="26"/>
      <c r="F7" s="26"/>
      <c r="G7" s="26"/>
      <c r="H7" s="26"/>
      <c r="I7" s="27"/>
      <c r="J7" s="28"/>
      <c r="K7" s="29" t="s">
        <v>11</v>
      </c>
      <c r="L7" s="30"/>
      <c r="M7" s="30">
        <v>100</v>
      </c>
      <c r="N7" s="30"/>
      <c r="O7" s="30"/>
      <c r="P7" s="31" t="s">
        <v>10</v>
      </c>
      <c r="Q7" s="32" t="s">
        <v>11</v>
      </c>
      <c r="R7" s="27"/>
      <c r="S7" s="27">
        <v>100</v>
      </c>
      <c r="T7" s="27"/>
      <c r="U7" s="27"/>
      <c r="V7" s="33" t="s">
        <v>10</v>
      </c>
      <c r="W7" s="27" t="s">
        <v>11</v>
      </c>
      <c r="X7" s="27"/>
      <c r="Y7" s="27">
        <v>100</v>
      </c>
      <c r="Z7" s="27"/>
      <c r="AA7" s="27"/>
      <c r="AB7" s="33" t="s">
        <v>10</v>
      </c>
    </row>
    <row r="8" spans="2:28" ht="21" customHeight="1" x14ac:dyDescent="0.25">
      <c r="B8" s="25"/>
      <c r="C8" s="26"/>
      <c r="D8" s="26"/>
      <c r="E8" s="26"/>
      <c r="F8" s="26"/>
      <c r="G8" s="26"/>
      <c r="H8" s="26"/>
      <c r="I8" s="27" t="s">
        <v>12</v>
      </c>
      <c r="J8" s="28"/>
      <c r="K8" s="29" t="s">
        <v>11</v>
      </c>
      <c r="L8" s="30"/>
      <c r="M8" s="30">
        <v>150</v>
      </c>
      <c r="N8" s="30"/>
      <c r="O8" s="30"/>
      <c r="P8" s="31" t="s">
        <v>10</v>
      </c>
      <c r="Q8" s="34" t="s">
        <v>11</v>
      </c>
      <c r="R8" s="30"/>
      <c r="S8" s="30">
        <v>150</v>
      </c>
      <c r="T8" s="30"/>
      <c r="U8" s="30"/>
      <c r="V8" s="33" t="s">
        <v>10</v>
      </c>
      <c r="W8" s="30" t="s">
        <v>11</v>
      </c>
      <c r="X8" s="30"/>
      <c r="Y8" s="30">
        <v>150</v>
      </c>
      <c r="Z8" s="30"/>
      <c r="AA8" s="30"/>
      <c r="AB8" s="33" t="s">
        <v>10</v>
      </c>
    </row>
    <row r="9" spans="2:28" ht="21" customHeight="1" x14ac:dyDescent="0.25">
      <c r="B9" s="25"/>
      <c r="C9" s="26"/>
      <c r="D9" s="26"/>
      <c r="E9" s="26"/>
      <c r="F9" s="26"/>
      <c r="G9" s="26"/>
      <c r="H9" s="26"/>
      <c r="I9" s="27" t="s">
        <v>6</v>
      </c>
      <c r="J9" s="28"/>
      <c r="K9" s="29" t="s">
        <v>9</v>
      </c>
      <c r="L9" s="30"/>
      <c r="M9" s="30">
        <v>210</v>
      </c>
      <c r="N9" s="30"/>
      <c r="O9" s="30"/>
      <c r="P9" s="31" t="s">
        <v>10</v>
      </c>
      <c r="Q9" s="34" t="s">
        <v>9</v>
      </c>
      <c r="R9" s="30"/>
      <c r="S9" s="30">
        <v>210</v>
      </c>
      <c r="T9" s="30"/>
      <c r="U9" s="30"/>
      <c r="V9" s="33" t="s">
        <v>10</v>
      </c>
      <c r="W9" s="35"/>
      <c r="X9" s="36"/>
      <c r="Y9" s="37"/>
      <c r="Z9" s="38"/>
      <c r="AA9" s="36"/>
      <c r="AB9" s="33"/>
    </row>
    <row r="10" spans="2:28" ht="21" customHeight="1" x14ac:dyDescent="0.25">
      <c r="B10" s="25"/>
      <c r="C10" s="26"/>
      <c r="D10" s="26"/>
      <c r="E10" s="26"/>
      <c r="F10" s="26"/>
      <c r="G10" s="26"/>
      <c r="H10" s="26"/>
      <c r="I10" s="27"/>
      <c r="J10" s="28"/>
      <c r="K10" s="29" t="s">
        <v>13</v>
      </c>
      <c r="L10" s="30"/>
      <c r="M10" s="30">
        <v>170</v>
      </c>
      <c r="N10" s="30"/>
      <c r="O10" s="30"/>
      <c r="P10" s="31" t="s">
        <v>10</v>
      </c>
      <c r="Q10" s="34" t="s">
        <v>13</v>
      </c>
      <c r="R10" s="30"/>
      <c r="S10" s="30">
        <v>170</v>
      </c>
      <c r="T10" s="30"/>
      <c r="U10" s="30"/>
      <c r="V10" s="33" t="s">
        <v>10</v>
      </c>
      <c r="W10" s="35"/>
      <c r="X10" s="36"/>
      <c r="Y10" s="37"/>
      <c r="Z10" s="38"/>
      <c r="AA10" s="36"/>
      <c r="AB10" s="33"/>
    </row>
    <row r="11" spans="2:28" ht="21" customHeight="1" x14ac:dyDescent="0.25">
      <c r="B11" s="25"/>
      <c r="C11" s="26"/>
      <c r="D11" s="26"/>
      <c r="E11" s="26"/>
      <c r="F11" s="26"/>
      <c r="G11" s="26"/>
      <c r="H11" s="26"/>
      <c r="I11" s="27" t="s">
        <v>14</v>
      </c>
      <c r="J11" s="28"/>
      <c r="K11" s="29" t="s">
        <v>15</v>
      </c>
      <c r="L11" s="30"/>
      <c r="M11" s="30">
        <v>3</v>
      </c>
      <c r="N11" s="30"/>
      <c r="O11" s="30"/>
      <c r="P11" s="31" t="s">
        <v>16</v>
      </c>
      <c r="Q11" s="34" t="s">
        <v>15</v>
      </c>
      <c r="R11" s="30"/>
      <c r="S11" s="30">
        <v>3</v>
      </c>
      <c r="T11" s="30"/>
      <c r="U11" s="30"/>
      <c r="V11" s="33" t="s">
        <v>16</v>
      </c>
      <c r="W11" s="35"/>
      <c r="X11" s="36"/>
      <c r="Y11" s="37"/>
      <c r="Z11" s="38"/>
      <c r="AA11" s="36"/>
      <c r="AB11" s="33"/>
    </row>
    <row r="12" spans="2:28" ht="21" customHeight="1" x14ac:dyDescent="0.25">
      <c r="B12" s="25"/>
      <c r="C12" s="26"/>
      <c r="D12" s="26"/>
      <c r="E12" s="26"/>
      <c r="F12" s="26"/>
      <c r="G12" s="26"/>
      <c r="H12" s="26"/>
      <c r="I12" s="27"/>
      <c r="J12" s="28"/>
      <c r="K12" s="29" t="s">
        <v>17</v>
      </c>
      <c r="L12" s="30"/>
      <c r="M12" s="39">
        <v>0.5</v>
      </c>
      <c r="N12" s="39"/>
      <c r="O12" s="39"/>
      <c r="P12" s="31" t="s">
        <v>16</v>
      </c>
      <c r="Q12" s="34" t="s">
        <v>17</v>
      </c>
      <c r="R12" s="30"/>
      <c r="S12" s="39">
        <v>0.5</v>
      </c>
      <c r="T12" s="39"/>
      <c r="U12" s="39"/>
      <c r="V12" s="33" t="s">
        <v>16</v>
      </c>
      <c r="W12" s="35"/>
      <c r="X12" s="36"/>
      <c r="Y12" s="37"/>
      <c r="Z12" s="38"/>
      <c r="AA12" s="36"/>
      <c r="AB12" s="33"/>
    </row>
    <row r="13" spans="2:28" ht="21" customHeight="1" x14ac:dyDescent="0.25">
      <c r="B13" s="25"/>
      <c r="C13" s="26"/>
      <c r="D13" s="26"/>
      <c r="E13" s="26"/>
      <c r="F13" s="26"/>
      <c r="G13" s="26"/>
      <c r="H13" s="26"/>
      <c r="I13" s="27" t="s">
        <v>18</v>
      </c>
      <c r="J13" s="28"/>
      <c r="K13" s="29" t="s">
        <v>19</v>
      </c>
      <c r="L13" s="30"/>
      <c r="M13" s="30">
        <v>250</v>
      </c>
      <c r="N13" s="30"/>
      <c r="O13" s="30"/>
      <c r="P13" s="31" t="s">
        <v>10</v>
      </c>
      <c r="Q13" s="34" t="s">
        <v>19</v>
      </c>
      <c r="R13" s="30"/>
      <c r="S13" s="30">
        <v>250</v>
      </c>
      <c r="T13" s="30"/>
      <c r="U13" s="30"/>
      <c r="V13" s="33" t="s">
        <v>10</v>
      </c>
      <c r="W13" s="30" t="s">
        <v>19</v>
      </c>
      <c r="X13" s="30"/>
      <c r="Y13" s="30">
        <v>250</v>
      </c>
      <c r="Z13" s="30"/>
      <c r="AA13" s="30"/>
      <c r="AB13" s="33" t="s">
        <v>10</v>
      </c>
    </row>
    <row r="14" spans="2:28" ht="21" customHeight="1" x14ac:dyDescent="0.25">
      <c r="B14" s="25"/>
      <c r="C14" s="26"/>
      <c r="D14" s="26"/>
      <c r="E14" s="26"/>
      <c r="F14" s="26"/>
      <c r="G14" s="26"/>
      <c r="H14" s="26"/>
      <c r="I14" s="27" t="s">
        <v>20</v>
      </c>
      <c r="J14" s="28"/>
      <c r="K14" s="29" t="s">
        <v>21</v>
      </c>
      <c r="L14" s="30"/>
      <c r="M14" s="40">
        <v>5</v>
      </c>
      <c r="N14" s="41"/>
      <c r="O14" s="29"/>
      <c r="P14" s="31" t="s">
        <v>16</v>
      </c>
      <c r="Q14" s="34" t="s">
        <v>21</v>
      </c>
      <c r="R14" s="30"/>
      <c r="S14" s="40">
        <v>5</v>
      </c>
      <c r="T14" s="41"/>
      <c r="U14" s="29"/>
      <c r="V14" s="31" t="s">
        <v>16</v>
      </c>
      <c r="W14" s="35"/>
      <c r="X14" s="36"/>
      <c r="Y14" s="37"/>
      <c r="Z14" s="38"/>
      <c r="AA14" s="36"/>
      <c r="AB14" s="33"/>
    </row>
    <row r="15" spans="2:28" ht="21" customHeight="1" x14ac:dyDescent="0.25">
      <c r="B15" s="25"/>
      <c r="C15" s="26"/>
      <c r="D15" s="26"/>
      <c r="E15" s="26"/>
      <c r="F15" s="26"/>
      <c r="G15" s="26"/>
      <c r="H15" s="26"/>
      <c r="I15" s="27"/>
      <c r="J15" s="28"/>
      <c r="K15" s="36" t="s">
        <v>22</v>
      </c>
      <c r="L15" s="27"/>
      <c r="M15" s="37">
        <v>0.5</v>
      </c>
      <c r="N15" s="38"/>
      <c r="O15" s="36"/>
      <c r="P15" s="33" t="s">
        <v>16</v>
      </c>
      <c r="Q15" s="32" t="s">
        <v>17</v>
      </c>
      <c r="R15" s="27"/>
      <c r="S15" s="37">
        <v>0.5</v>
      </c>
      <c r="T15" s="38"/>
      <c r="U15" s="36"/>
      <c r="V15" s="33" t="s">
        <v>16</v>
      </c>
      <c r="W15" s="35"/>
      <c r="X15" s="36"/>
      <c r="Y15" s="37"/>
      <c r="Z15" s="38"/>
      <c r="AA15" s="36"/>
      <c r="AB15" s="33"/>
    </row>
    <row r="16" spans="2:28" ht="21" customHeight="1" x14ac:dyDescent="0.25">
      <c r="B16" s="25"/>
      <c r="C16" s="26"/>
      <c r="D16" s="26"/>
      <c r="E16" s="26"/>
      <c r="F16" s="26"/>
      <c r="G16" s="26"/>
      <c r="H16" s="26"/>
      <c r="I16" s="27"/>
      <c r="J16" s="28"/>
      <c r="K16" s="29" t="s">
        <v>23</v>
      </c>
      <c r="L16" s="30"/>
      <c r="M16" s="40">
        <v>7</v>
      </c>
      <c r="N16" s="41"/>
      <c r="O16" s="29"/>
      <c r="P16" s="31" t="s">
        <v>16</v>
      </c>
      <c r="Q16" s="34" t="s">
        <v>23</v>
      </c>
      <c r="R16" s="30"/>
      <c r="S16" s="37">
        <v>7</v>
      </c>
      <c r="T16" s="38"/>
      <c r="U16" s="36"/>
      <c r="V16" s="33" t="s">
        <v>16</v>
      </c>
      <c r="W16" s="35"/>
      <c r="X16" s="36"/>
      <c r="Y16" s="37"/>
      <c r="Z16" s="38"/>
      <c r="AA16" s="36"/>
      <c r="AB16" s="33"/>
    </row>
    <row r="17" spans="2:28" ht="21" customHeight="1" x14ac:dyDescent="0.25">
      <c r="B17" s="25"/>
      <c r="C17" s="26"/>
      <c r="D17" s="26"/>
      <c r="E17" s="26"/>
      <c r="F17" s="26"/>
      <c r="G17" s="26"/>
      <c r="H17" s="26"/>
      <c r="I17" s="27"/>
      <c r="J17" s="28"/>
      <c r="K17" s="29" t="s">
        <v>24</v>
      </c>
      <c r="L17" s="30"/>
      <c r="M17" s="40">
        <v>2</v>
      </c>
      <c r="N17" s="41"/>
      <c r="O17" s="29"/>
      <c r="P17" s="31" t="s">
        <v>16</v>
      </c>
      <c r="Q17" s="34" t="s">
        <v>24</v>
      </c>
      <c r="R17" s="30"/>
      <c r="S17" s="37">
        <v>2</v>
      </c>
      <c r="T17" s="38"/>
      <c r="U17" s="36"/>
      <c r="V17" s="33" t="s">
        <v>16</v>
      </c>
      <c r="W17" s="35"/>
      <c r="X17" s="36"/>
      <c r="Y17" s="37"/>
      <c r="Z17" s="38"/>
      <c r="AA17" s="36"/>
      <c r="AB17" s="33"/>
    </row>
    <row r="18" spans="2:28" ht="21" customHeight="1" thickBot="1" x14ac:dyDescent="0.3">
      <c r="B18" s="25"/>
      <c r="C18" s="26"/>
      <c r="D18" s="26"/>
      <c r="E18" s="26"/>
      <c r="F18" s="26"/>
      <c r="G18" s="26"/>
      <c r="H18" s="26"/>
      <c r="I18" s="27" t="s">
        <v>25</v>
      </c>
      <c r="J18" s="28"/>
      <c r="K18" s="42" t="s">
        <v>19</v>
      </c>
      <c r="L18" s="43"/>
      <c r="M18" s="43">
        <v>250</v>
      </c>
      <c r="N18" s="43"/>
      <c r="O18" s="43"/>
      <c r="P18" s="44" t="s">
        <v>10</v>
      </c>
      <c r="Q18" s="45" t="s">
        <v>19</v>
      </c>
      <c r="R18" s="43"/>
      <c r="S18" s="43">
        <v>250</v>
      </c>
      <c r="T18" s="43"/>
      <c r="U18" s="43"/>
      <c r="V18" s="46" t="s">
        <v>10</v>
      </c>
      <c r="W18" s="47"/>
      <c r="X18" s="48"/>
      <c r="Y18" s="49"/>
      <c r="Z18" s="50"/>
      <c r="AA18" s="48"/>
      <c r="AB18" s="51"/>
    </row>
    <row r="19" spans="2:28" ht="21" customHeight="1" thickBot="1" x14ac:dyDescent="0.3">
      <c r="B19" s="52" t="s">
        <v>26</v>
      </c>
      <c r="C19" s="53"/>
      <c r="D19" s="53"/>
      <c r="E19" s="53"/>
      <c r="F19" s="53"/>
      <c r="G19" s="53"/>
      <c r="H19" s="53"/>
      <c r="I19" s="53"/>
      <c r="J19" s="54"/>
      <c r="K19" s="55" t="s">
        <v>27</v>
      </c>
      <c r="L19" s="56">
        <v>352</v>
      </c>
      <c r="M19" s="55" t="s">
        <v>28</v>
      </c>
      <c r="N19" s="56">
        <v>180</v>
      </c>
      <c r="O19" s="55" t="s">
        <v>29</v>
      </c>
      <c r="P19" s="57">
        <v>197</v>
      </c>
      <c r="Q19" s="58" t="s">
        <v>27</v>
      </c>
      <c r="R19" s="59">
        <v>352</v>
      </c>
      <c r="S19" s="58" t="s">
        <v>28</v>
      </c>
      <c r="T19" s="59">
        <v>180</v>
      </c>
      <c r="U19" s="58" t="s">
        <v>29</v>
      </c>
      <c r="V19" s="60">
        <v>197</v>
      </c>
      <c r="W19" s="61" t="s">
        <v>27</v>
      </c>
      <c r="X19" s="62">
        <v>235</v>
      </c>
      <c r="Y19" s="61" t="s">
        <v>28</v>
      </c>
      <c r="Z19" s="62">
        <v>96</v>
      </c>
      <c r="AA19" s="61" t="s">
        <v>29</v>
      </c>
      <c r="AB19" s="63">
        <v>96</v>
      </c>
    </row>
    <row r="20" spans="2:28" ht="36" customHeight="1" thickBot="1" x14ac:dyDescent="0.3">
      <c r="B20" s="64" t="s">
        <v>30</v>
      </c>
      <c r="C20" s="65"/>
      <c r="D20" s="65"/>
      <c r="E20" s="65"/>
      <c r="F20" s="65"/>
      <c r="G20" s="65"/>
      <c r="H20" s="65"/>
      <c r="I20" s="65"/>
      <c r="J20" s="66"/>
      <c r="K20" s="67" t="s">
        <v>31</v>
      </c>
      <c r="L20" s="68"/>
      <c r="M20" s="68"/>
      <c r="N20" s="68"/>
      <c r="O20" s="68"/>
      <c r="P20" s="69"/>
      <c r="Q20" s="68" t="s">
        <v>31</v>
      </c>
      <c r="R20" s="68"/>
      <c r="S20" s="68"/>
      <c r="T20" s="68"/>
      <c r="U20" s="68"/>
      <c r="V20" s="69"/>
      <c r="W20" s="68" t="s">
        <v>31</v>
      </c>
      <c r="X20" s="68"/>
      <c r="Y20" s="68"/>
      <c r="Z20" s="68"/>
      <c r="AA20" s="68"/>
      <c r="AB20" s="69"/>
    </row>
    <row r="21" spans="2:28" ht="21" customHeight="1" thickBot="1" x14ac:dyDescent="0.3">
      <c r="B21" s="70" t="s">
        <v>32</v>
      </c>
      <c r="C21" s="71"/>
      <c r="D21" s="71"/>
      <c r="E21" s="71"/>
      <c r="F21" s="71"/>
      <c r="G21" s="71"/>
      <c r="H21" s="71"/>
      <c r="I21" s="71"/>
      <c r="J21" s="72"/>
      <c r="K21" s="67" t="s">
        <v>33</v>
      </c>
      <c r="L21" s="68"/>
      <c r="M21" s="68"/>
      <c r="N21" s="68"/>
      <c r="O21" s="68"/>
      <c r="P21" s="69"/>
      <c r="Q21" s="73" t="s">
        <v>34</v>
      </c>
      <c r="R21" s="73"/>
      <c r="S21" s="73"/>
      <c r="T21" s="73"/>
      <c r="U21" s="73"/>
      <c r="V21" s="74"/>
      <c r="W21" s="73" t="s">
        <v>34</v>
      </c>
      <c r="X21" s="73"/>
      <c r="Y21" s="73"/>
      <c r="Z21" s="73"/>
      <c r="AA21" s="73"/>
      <c r="AB21" s="74"/>
    </row>
    <row r="22" spans="2:28" ht="21" customHeight="1" thickBot="1" x14ac:dyDescent="0.3">
      <c r="B22" s="16" t="s">
        <v>35</v>
      </c>
      <c r="C22" s="17" t="s">
        <v>36</v>
      </c>
      <c r="D22" s="17" t="s">
        <v>37</v>
      </c>
      <c r="E22" s="17" t="s">
        <v>38</v>
      </c>
      <c r="F22" s="17" t="s">
        <v>39</v>
      </c>
      <c r="G22" s="17" t="s">
        <v>40</v>
      </c>
      <c r="H22" s="75"/>
      <c r="I22" s="76" t="s">
        <v>41</v>
      </c>
      <c r="J22" s="77"/>
      <c r="K22" s="78" t="s">
        <v>42</v>
      </c>
      <c r="L22" s="79"/>
      <c r="M22" s="79"/>
      <c r="N22" s="79"/>
      <c r="O22" s="79"/>
      <c r="P22" s="80"/>
      <c r="Q22" s="81" t="s">
        <v>42</v>
      </c>
      <c r="R22" s="81"/>
      <c r="S22" s="81"/>
      <c r="T22" s="81"/>
      <c r="U22" s="82"/>
      <c r="V22" s="83"/>
      <c r="W22" s="78" t="s">
        <v>42</v>
      </c>
      <c r="X22" s="79"/>
      <c r="Y22" s="79"/>
      <c r="Z22" s="79"/>
      <c r="AA22" s="79"/>
      <c r="AB22" s="80"/>
    </row>
    <row r="23" spans="2:28" ht="21" customHeight="1" x14ac:dyDescent="0.25">
      <c r="B23" s="25"/>
      <c r="C23" s="26"/>
      <c r="D23" s="26"/>
      <c r="E23" s="26"/>
      <c r="F23" s="26"/>
      <c r="G23" s="26"/>
      <c r="H23" s="84"/>
      <c r="I23" s="85" t="s">
        <v>43</v>
      </c>
      <c r="J23" s="86" t="s">
        <v>44</v>
      </c>
      <c r="K23" s="87" t="s">
        <v>45</v>
      </c>
      <c r="L23" s="88" t="s">
        <v>46</v>
      </c>
      <c r="M23" s="89" t="s">
        <v>47</v>
      </c>
      <c r="N23" s="90" t="s">
        <v>48</v>
      </c>
      <c r="O23" s="91" t="s">
        <v>49</v>
      </c>
      <c r="P23" s="92"/>
      <c r="Q23" s="87" t="s">
        <v>45</v>
      </c>
      <c r="R23" s="88" t="s">
        <v>46</v>
      </c>
      <c r="S23" s="89" t="s">
        <v>47</v>
      </c>
      <c r="T23" s="90" t="s">
        <v>48</v>
      </c>
      <c r="U23" s="91" t="s">
        <v>49</v>
      </c>
      <c r="V23" s="92"/>
      <c r="W23" s="87" t="s">
        <v>45</v>
      </c>
      <c r="X23" s="88" t="s">
        <v>46</v>
      </c>
      <c r="Y23" s="89" t="s">
        <v>47</v>
      </c>
      <c r="Z23" s="90" t="s">
        <v>48</v>
      </c>
      <c r="AA23" s="91" t="s">
        <v>49</v>
      </c>
      <c r="AB23" s="93"/>
    </row>
    <row r="24" spans="2:28" ht="21" customHeight="1" thickBot="1" x14ac:dyDescent="0.3">
      <c r="B24" s="52"/>
      <c r="C24" s="53"/>
      <c r="D24" s="53"/>
      <c r="E24" s="53"/>
      <c r="F24" s="53"/>
      <c r="G24" s="94" t="s">
        <v>50</v>
      </c>
      <c r="H24" s="95" t="s">
        <v>51</v>
      </c>
      <c r="I24" s="96" t="s">
        <v>52</v>
      </c>
      <c r="J24" s="95" t="s">
        <v>53</v>
      </c>
      <c r="K24" s="97" t="s">
        <v>54</v>
      </c>
      <c r="L24" s="94" t="s">
        <v>53</v>
      </c>
      <c r="M24" s="98" t="s">
        <v>55</v>
      </c>
      <c r="N24" s="99" t="s">
        <v>56</v>
      </c>
      <c r="O24" s="100" t="s">
        <v>57</v>
      </c>
      <c r="P24" s="101" t="s">
        <v>58</v>
      </c>
      <c r="Q24" s="97" t="s">
        <v>54</v>
      </c>
      <c r="R24" s="94" t="s">
        <v>53</v>
      </c>
      <c r="S24" s="98" t="s">
        <v>55</v>
      </c>
      <c r="T24" s="99" t="s">
        <v>56</v>
      </c>
      <c r="U24" s="100" t="s">
        <v>57</v>
      </c>
      <c r="V24" s="101" t="s">
        <v>58</v>
      </c>
      <c r="W24" s="97" t="s">
        <v>54</v>
      </c>
      <c r="X24" s="94" t="s">
        <v>53</v>
      </c>
      <c r="Y24" s="98" t="s">
        <v>55</v>
      </c>
      <c r="Z24" s="99" t="s">
        <v>56</v>
      </c>
      <c r="AA24" s="100" t="s">
        <v>57</v>
      </c>
      <c r="AB24" s="102" t="s">
        <v>58</v>
      </c>
    </row>
    <row r="25" spans="2:28" ht="30" customHeight="1" x14ac:dyDescent="0.25">
      <c r="B25" s="103">
        <v>1</v>
      </c>
      <c r="C25" s="104">
        <v>390</v>
      </c>
      <c r="D25" s="104" t="s">
        <v>59</v>
      </c>
      <c r="E25" s="104" t="s">
        <v>60</v>
      </c>
      <c r="F25" s="105">
        <v>12</v>
      </c>
      <c r="G25" s="106">
        <v>17.3</v>
      </c>
      <c r="H25" s="107">
        <f>1428/G25*1000</f>
        <v>82543.352601156075</v>
      </c>
      <c r="I25" s="108">
        <v>78750</v>
      </c>
      <c r="J25" s="109">
        <f>I25/H25*100</f>
        <v>95.40441176470587</v>
      </c>
      <c r="K25" s="110">
        <v>462</v>
      </c>
      <c r="L25" s="106">
        <v>15.4</v>
      </c>
      <c r="M25" s="111">
        <v>700</v>
      </c>
      <c r="N25" s="112">
        <v>75.349999999999994</v>
      </c>
      <c r="O25" s="113">
        <f t="shared" ref="O25:O41" si="0">M25/K25*10000</f>
        <v>15151.515151515152</v>
      </c>
      <c r="P25" s="114">
        <f t="shared" ref="P25:P41" si="1">(100-L25)/86*O25</f>
        <v>14904.862579281182</v>
      </c>
      <c r="Q25" s="110">
        <v>630</v>
      </c>
      <c r="R25" s="106">
        <v>15.4</v>
      </c>
      <c r="S25" s="111">
        <v>690</v>
      </c>
      <c r="T25" s="112">
        <v>73.72</v>
      </c>
      <c r="U25" s="113">
        <f>S25/Q25*10000</f>
        <v>10952.380952380954</v>
      </c>
      <c r="V25" s="114">
        <f>(100-R25)/86*U25</f>
        <v>10774.086378737542</v>
      </c>
      <c r="W25" s="110">
        <v>630</v>
      </c>
      <c r="X25" s="106">
        <v>14.3</v>
      </c>
      <c r="Y25" s="111">
        <v>682</v>
      </c>
      <c r="Z25" s="112">
        <v>72.36</v>
      </c>
      <c r="AA25" s="113">
        <f>Y25/W25*10000</f>
        <v>10825.396825396825</v>
      </c>
      <c r="AB25" s="90">
        <f>(100-X25)/86*AA25</f>
        <v>10787.633813215209</v>
      </c>
    </row>
    <row r="26" spans="2:28" ht="30" customHeight="1" x14ac:dyDescent="0.25">
      <c r="B26" s="32"/>
      <c r="C26" s="27"/>
      <c r="D26" s="27"/>
      <c r="E26" s="27"/>
      <c r="F26" s="115">
        <v>12</v>
      </c>
      <c r="G26" s="116">
        <v>19.399999999999999</v>
      </c>
      <c r="H26" s="117">
        <f t="shared" ref="H26:H41" si="2">1428/G26*1000</f>
        <v>73608.247422680419</v>
      </c>
      <c r="I26" s="118">
        <v>73250</v>
      </c>
      <c r="J26" s="119">
        <f t="shared" ref="J26:J41" si="3">I26/H26*100</f>
        <v>99.513305322128843</v>
      </c>
      <c r="K26" s="118">
        <v>462</v>
      </c>
      <c r="L26" s="116">
        <v>15.3</v>
      </c>
      <c r="M26" s="120">
        <v>670</v>
      </c>
      <c r="N26" s="121">
        <v>74.97</v>
      </c>
      <c r="O26" s="122">
        <f t="shared" si="0"/>
        <v>14502.164502164504</v>
      </c>
      <c r="P26" s="123">
        <f t="shared" si="1"/>
        <v>14282.945736434111</v>
      </c>
      <c r="Q26" s="118">
        <v>630</v>
      </c>
      <c r="R26" s="116">
        <v>14.8</v>
      </c>
      <c r="S26" s="120">
        <v>740</v>
      </c>
      <c r="T26" s="121">
        <v>74.760000000000005</v>
      </c>
      <c r="U26" s="122">
        <f t="shared" ref="U26:U41" si="4">S26/Q26*10000</f>
        <v>11746.031746031747</v>
      </c>
      <c r="V26" s="123">
        <f t="shared" ref="V26:V41" si="5">(100-R26)/86*U26</f>
        <v>11636.766334440756</v>
      </c>
      <c r="W26" s="118">
        <v>630</v>
      </c>
      <c r="X26" s="116">
        <v>14.5</v>
      </c>
      <c r="Y26" s="120">
        <v>680</v>
      </c>
      <c r="Z26" s="121">
        <v>73.48</v>
      </c>
      <c r="AA26" s="122">
        <f t="shared" ref="AA26:AA41" si="6">Y26/W26*10000</f>
        <v>10793.650793650793</v>
      </c>
      <c r="AB26" s="124">
        <f t="shared" ref="AB26:AB41" si="7">(100-X26)/86*AA26</f>
        <v>10730.897009966777</v>
      </c>
    </row>
    <row r="27" spans="2:28" ht="30" customHeight="1" x14ac:dyDescent="0.25">
      <c r="B27" s="32">
        <v>2</v>
      </c>
      <c r="C27" s="27">
        <v>400</v>
      </c>
      <c r="D27" s="27" t="s">
        <v>61</v>
      </c>
      <c r="E27" s="27">
        <v>4000</v>
      </c>
      <c r="F27" s="115">
        <v>12</v>
      </c>
      <c r="G27" s="116">
        <v>18.3</v>
      </c>
      <c r="H27" s="117">
        <f t="shared" si="2"/>
        <v>78032.786885245892</v>
      </c>
      <c r="I27" s="118">
        <v>72750</v>
      </c>
      <c r="J27" s="119">
        <f t="shared" si="3"/>
        <v>93.230042016806735</v>
      </c>
      <c r="K27" s="118">
        <v>462</v>
      </c>
      <c r="L27" s="116">
        <v>17.5</v>
      </c>
      <c r="M27" s="120">
        <v>658</v>
      </c>
      <c r="N27" s="121">
        <v>75.05</v>
      </c>
      <c r="O27" s="122">
        <f t="shared" si="0"/>
        <v>14242.424242424244</v>
      </c>
      <c r="P27" s="123">
        <f t="shared" si="1"/>
        <v>13662.79069767442</v>
      </c>
      <c r="Q27" s="118">
        <v>630</v>
      </c>
      <c r="R27" s="116">
        <v>16.100000000000001</v>
      </c>
      <c r="S27" s="120">
        <v>626</v>
      </c>
      <c r="T27" s="121">
        <v>74.319999999999993</v>
      </c>
      <c r="U27" s="122">
        <f t="shared" si="4"/>
        <v>9936.5079365079364</v>
      </c>
      <c r="V27" s="123">
        <f t="shared" si="5"/>
        <v>9693.8722775932074</v>
      </c>
      <c r="W27" s="118">
        <v>630</v>
      </c>
      <c r="X27" s="116">
        <v>15.3</v>
      </c>
      <c r="Y27" s="120">
        <v>570</v>
      </c>
      <c r="Z27" s="121">
        <v>73.09</v>
      </c>
      <c r="AA27" s="122">
        <f t="shared" si="6"/>
        <v>9047.6190476190477</v>
      </c>
      <c r="AB27" s="124">
        <f t="shared" si="7"/>
        <v>8910.8527131782939</v>
      </c>
    </row>
    <row r="28" spans="2:28" ht="30" customHeight="1" x14ac:dyDescent="0.25">
      <c r="B28" s="32"/>
      <c r="C28" s="27"/>
      <c r="D28" s="27"/>
      <c r="E28" s="27"/>
      <c r="F28" s="115">
        <v>6</v>
      </c>
      <c r="G28" s="116">
        <v>20.399999999999999</v>
      </c>
      <c r="H28" s="117">
        <f t="shared" si="2"/>
        <v>70000</v>
      </c>
      <c r="I28" s="118">
        <v>68000</v>
      </c>
      <c r="J28" s="119">
        <f t="shared" si="3"/>
        <v>97.142857142857139</v>
      </c>
      <c r="K28" s="118">
        <v>462</v>
      </c>
      <c r="L28" s="116">
        <v>20.9</v>
      </c>
      <c r="M28" s="120">
        <v>626</v>
      </c>
      <c r="N28" s="121">
        <v>74.16</v>
      </c>
      <c r="O28" s="122">
        <f t="shared" si="0"/>
        <v>13549.783549783549</v>
      </c>
      <c r="P28" s="123">
        <f t="shared" si="1"/>
        <v>12462.649753347427</v>
      </c>
      <c r="Q28" s="118">
        <v>630</v>
      </c>
      <c r="R28" s="116">
        <v>15.5</v>
      </c>
      <c r="S28" s="120">
        <v>620</v>
      </c>
      <c r="T28" s="121">
        <v>74.41</v>
      </c>
      <c r="U28" s="122">
        <f t="shared" si="4"/>
        <v>9841.269841269841</v>
      </c>
      <c r="V28" s="123">
        <f t="shared" si="5"/>
        <v>9669.6197858988544</v>
      </c>
      <c r="W28" s="118">
        <v>630</v>
      </c>
      <c r="X28" s="116">
        <v>15.5</v>
      </c>
      <c r="Y28" s="120">
        <v>552</v>
      </c>
      <c r="Z28" s="121">
        <v>72.84</v>
      </c>
      <c r="AA28" s="122">
        <f t="shared" si="6"/>
        <v>8761.9047619047615</v>
      </c>
      <c r="AB28" s="124">
        <f t="shared" si="7"/>
        <v>8609.0808416389809</v>
      </c>
    </row>
    <row r="29" spans="2:28" ht="30" customHeight="1" x14ac:dyDescent="0.25">
      <c r="B29" s="32">
        <v>3</v>
      </c>
      <c r="C29" s="27">
        <v>460</v>
      </c>
      <c r="D29" s="27" t="s">
        <v>59</v>
      </c>
      <c r="E29" s="27" t="s">
        <v>62</v>
      </c>
      <c r="F29" s="115">
        <v>12</v>
      </c>
      <c r="G29" s="116">
        <v>17.3</v>
      </c>
      <c r="H29" s="117">
        <f t="shared" si="2"/>
        <v>82543.352601156075</v>
      </c>
      <c r="I29" s="118">
        <v>78250</v>
      </c>
      <c r="J29" s="119">
        <f t="shared" si="3"/>
        <v>94.798669467787107</v>
      </c>
      <c r="K29" s="118">
        <v>462</v>
      </c>
      <c r="L29" s="116">
        <v>16.399999999999999</v>
      </c>
      <c r="M29" s="120">
        <v>692</v>
      </c>
      <c r="N29" s="121">
        <v>74.849999999999994</v>
      </c>
      <c r="O29" s="122">
        <f t="shared" si="0"/>
        <v>14978.354978354977</v>
      </c>
      <c r="P29" s="123">
        <f t="shared" si="1"/>
        <v>14560.354374307861</v>
      </c>
      <c r="Q29" s="118">
        <v>630</v>
      </c>
      <c r="R29" s="116">
        <v>14.9</v>
      </c>
      <c r="S29" s="120">
        <v>756</v>
      </c>
      <c r="T29" s="121">
        <v>74.84</v>
      </c>
      <c r="U29" s="122">
        <f t="shared" si="4"/>
        <v>12000</v>
      </c>
      <c r="V29" s="123">
        <f t="shared" si="5"/>
        <v>11874.418604651162</v>
      </c>
      <c r="W29" s="118">
        <v>630</v>
      </c>
      <c r="X29" s="116">
        <v>14.6</v>
      </c>
      <c r="Y29" s="120">
        <v>656</v>
      </c>
      <c r="Z29" s="121">
        <v>74.91</v>
      </c>
      <c r="AA29" s="122">
        <f t="shared" si="6"/>
        <v>10412.698412698413</v>
      </c>
      <c r="AB29" s="124">
        <f t="shared" si="7"/>
        <v>10340.051679586564</v>
      </c>
    </row>
    <row r="30" spans="2:28" ht="30" customHeight="1" x14ac:dyDescent="0.25">
      <c r="B30" s="32"/>
      <c r="C30" s="27"/>
      <c r="D30" s="27"/>
      <c r="E30" s="27"/>
      <c r="F30" s="115">
        <v>6</v>
      </c>
      <c r="G30" s="116">
        <v>19.399999999999999</v>
      </c>
      <c r="H30" s="117">
        <f t="shared" si="2"/>
        <v>73608.247422680419</v>
      </c>
      <c r="I30" s="118">
        <v>69500</v>
      </c>
      <c r="J30" s="119">
        <f t="shared" si="3"/>
        <v>94.418767507002784</v>
      </c>
      <c r="K30" s="118">
        <v>462</v>
      </c>
      <c r="L30" s="116">
        <v>16.3</v>
      </c>
      <c r="M30" s="120">
        <v>656</v>
      </c>
      <c r="N30" s="121">
        <v>74.27</v>
      </c>
      <c r="O30" s="122">
        <f t="shared" si="0"/>
        <v>14199.1341991342</v>
      </c>
      <c r="P30" s="123">
        <f t="shared" si="1"/>
        <v>13819.389912413169</v>
      </c>
      <c r="Q30" s="118">
        <v>630</v>
      </c>
      <c r="R30" s="116">
        <v>15.5</v>
      </c>
      <c r="S30" s="120">
        <v>732</v>
      </c>
      <c r="T30" s="121">
        <v>75.91</v>
      </c>
      <c r="U30" s="122">
        <f t="shared" si="4"/>
        <v>11619.04761904762</v>
      </c>
      <c r="V30" s="123">
        <f t="shared" si="5"/>
        <v>11416.389811738649</v>
      </c>
      <c r="W30" s="118">
        <v>630</v>
      </c>
      <c r="X30" s="116">
        <v>14.5</v>
      </c>
      <c r="Y30" s="120">
        <v>644</v>
      </c>
      <c r="Z30" s="121">
        <v>75.25</v>
      </c>
      <c r="AA30" s="122">
        <f t="shared" si="6"/>
        <v>10222.222222222221</v>
      </c>
      <c r="AB30" s="124">
        <f t="shared" si="7"/>
        <v>10162.790697674418</v>
      </c>
    </row>
    <row r="31" spans="2:28" ht="30" customHeight="1" x14ac:dyDescent="0.25">
      <c r="B31" s="32">
        <v>4</v>
      </c>
      <c r="C31" s="27">
        <v>490</v>
      </c>
      <c r="D31" s="27" t="s">
        <v>63</v>
      </c>
      <c r="E31" s="27">
        <v>5685</v>
      </c>
      <c r="F31" s="115">
        <v>12</v>
      </c>
      <c r="G31" s="116">
        <v>17.3</v>
      </c>
      <c r="H31" s="117">
        <f t="shared" si="2"/>
        <v>82543.352601156075</v>
      </c>
      <c r="I31" s="118">
        <v>82500</v>
      </c>
      <c r="J31" s="119">
        <f t="shared" si="3"/>
        <v>99.947478991596626</v>
      </c>
      <c r="K31" s="118">
        <v>462</v>
      </c>
      <c r="L31" s="116">
        <v>18.899999999999999</v>
      </c>
      <c r="M31" s="120">
        <v>722</v>
      </c>
      <c r="N31" s="121">
        <v>75.069999999999993</v>
      </c>
      <c r="O31" s="122">
        <f t="shared" si="0"/>
        <v>15627.705627705627</v>
      </c>
      <c r="P31" s="123">
        <f t="shared" si="1"/>
        <v>14737.289841941003</v>
      </c>
      <c r="Q31" s="118">
        <v>630</v>
      </c>
      <c r="R31" s="116">
        <v>17</v>
      </c>
      <c r="S31" s="120">
        <v>728</v>
      </c>
      <c r="T31" s="121">
        <v>75.489999999999995</v>
      </c>
      <c r="U31" s="122">
        <f t="shared" si="4"/>
        <v>11555.555555555555</v>
      </c>
      <c r="V31" s="123">
        <f t="shared" si="5"/>
        <v>11152.454780361757</v>
      </c>
      <c r="W31" s="118">
        <v>630</v>
      </c>
      <c r="X31" s="116">
        <v>15.9</v>
      </c>
      <c r="Y31" s="120">
        <v>638</v>
      </c>
      <c r="Z31" s="121">
        <v>74.709999999999994</v>
      </c>
      <c r="AA31" s="122">
        <f t="shared" si="6"/>
        <v>10126.984126984127</v>
      </c>
      <c r="AB31" s="124">
        <f t="shared" si="7"/>
        <v>9903.2484311554072</v>
      </c>
    </row>
    <row r="32" spans="2:28" ht="30" customHeight="1" x14ac:dyDescent="0.25">
      <c r="B32" s="32"/>
      <c r="C32" s="27"/>
      <c r="D32" s="27"/>
      <c r="E32" s="27"/>
      <c r="F32" s="115">
        <v>6</v>
      </c>
      <c r="G32" s="116">
        <v>19.399999999999999</v>
      </c>
      <c r="H32" s="117">
        <f t="shared" si="2"/>
        <v>73608.247422680419</v>
      </c>
      <c r="I32" s="118">
        <v>74000</v>
      </c>
      <c r="J32" s="119">
        <f t="shared" si="3"/>
        <v>100.53221288515405</v>
      </c>
      <c r="K32" s="118">
        <v>462</v>
      </c>
      <c r="L32" s="116">
        <v>18.3</v>
      </c>
      <c r="M32" s="120">
        <v>696</v>
      </c>
      <c r="N32" s="121">
        <v>74.94</v>
      </c>
      <c r="O32" s="122">
        <f t="shared" si="0"/>
        <v>15064.935064935065</v>
      </c>
      <c r="P32" s="123">
        <f t="shared" si="1"/>
        <v>14311.688311688313</v>
      </c>
      <c r="Q32" s="118">
        <v>630</v>
      </c>
      <c r="R32" s="116">
        <v>16</v>
      </c>
      <c r="S32" s="120">
        <v>752</v>
      </c>
      <c r="T32" s="121">
        <v>76.53</v>
      </c>
      <c r="U32" s="122">
        <f t="shared" si="4"/>
        <v>11936.507936507936</v>
      </c>
      <c r="V32" s="123">
        <f t="shared" si="5"/>
        <v>11658.91472868217</v>
      </c>
      <c r="W32" s="118">
        <v>630</v>
      </c>
      <c r="X32" s="116">
        <v>14.4</v>
      </c>
      <c r="Y32" s="120">
        <v>658</v>
      </c>
      <c r="Z32" s="121">
        <v>74.900000000000006</v>
      </c>
      <c r="AA32" s="122">
        <f t="shared" si="6"/>
        <v>10444.444444444445</v>
      </c>
      <c r="AB32" s="124">
        <f t="shared" si="7"/>
        <v>10395.865633074935</v>
      </c>
    </row>
    <row r="33" spans="2:28" ht="30" customHeight="1" x14ac:dyDescent="0.25">
      <c r="B33" s="32">
        <v>5</v>
      </c>
      <c r="C33" s="27">
        <v>580</v>
      </c>
      <c r="D33" s="27" t="s">
        <v>63</v>
      </c>
      <c r="E33" s="27">
        <v>5830</v>
      </c>
      <c r="F33" s="115">
        <v>12</v>
      </c>
      <c r="G33" s="116">
        <v>17.3</v>
      </c>
      <c r="H33" s="117">
        <f t="shared" si="2"/>
        <v>82543.352601156075</v>
      </c>
      <c r="I33" s="118">
        <v>79000</v>
      </c>
      <c r="J33" s="119">
        <f t="shared" si="3"/>
        <v>95.707282913165258</v>
      </c>
      <c r="K33" s="118">
        <v>462</v>
      </c>
      <c r="L33" s="116">
        <v>19.2</v>
      </c>
      <c r="M33" s="120">
        <v>714</v>
      </c>
      <c r="N33" s="121">
        <v>74.900000000000006</v>
      </c>
      <c r="O33" s="122">
        <f t="shared" si="0"/>
        <v>15454.545454545454</v>
      </c>
      <c r="P33" s="123">
        <f t="shared" si="1"/>
        <v>14520.084566596193</v>
      </c>
      <c r="Q33" s="118">
        <v>630</v>
      </c>
      <c r="R33" s="116">
        <v>16</v>
      </c>
      <c r="S33" s="120">
        <v>766</v>
      </c>
      <c r="T33" s="121">
        <v>76.44</v>
      </c>
      <c r="U33" s="122">
        <f t="shared" si="4"/>
        <v>12158.730158730157</v>
      </c>
      <c r="V33" s="123">
        <f t="shared" si="5"/>
        <v>11875.968992248059</v>
      </c>
      <c r="W33" s="118">
        <v>630</v>
      </c>
      <c r="X33" s="116">
        <v>16</v>
      </c>
      <c r="Y33" s="120">
        <v>676</v>
      </c>
      <c r="Z33" s="121">
        <v>77.88</v>
      </c>
      <c r="AA33" s="122">
        <f t="shared" si="6"/>
        <v>10730.15873015873</v>
      </c>
      <c r="AB33" s="124">
        <f t="shared" si="7"/>
        <v>10480.62015503876</v>
      </c>
    </row>
    <row r="34" spans="2:28" ht="30" customHeight="1" x14ac:dyDescent="0.25">
      <c r="B34" s="32"/>
      <c r="C34" s="27"/>
      <c r="D34" s="27"/>
      <c r="E34" s="27"/>
      <c r="F34" s="115">
        <v>6</v>
      </c>
      <c r="G34" s="116">
        <v>19.399999999999999</v>
      </c>
      <c r="H34" s="117">
        <f t="shared" si="2"/>
        <v>73608.247422680419</v>
      </c>
      <c r="I34" s="118">
        <v>69500</v>
      </c>
      <c r="J34" s="119">
        <f t="shared" si="3"/>
        <v>94.418767507002784</v>
      </c>
      <c r="K34" s="118">
        <v>462</v>
      </c>
      <c r="L34" s="116">
        <v>20.8</v>
      </c>
      <c r="M34" s="120">
        <v>704</v>
      </c>
      <c r="N34" s="121">
        <v>73.83</v>
      </c>
      <c r="O34" s="122">
        <f t="shared" si="0"/>
        <v>15238.095238095237</v>
      </c>
      <c r="P34" s="123">
        <f t="shared" si="1"/>
        <v>14033.222591362126</v>
      </c>
      <c r="Q34" s="118">
        <v>630</v>
      </c>
      <c r="R34" s="116">
        <v>16.100000000000001</v>
      </c>
      <c r="S34" s="120">
        <v>752</v>
      </c>
      <c r="T34" s="121">
        <v>77.98</v>
      </c>
      <c r="U34" s="122">
        <f t="shared" si="4"/>
        <v>11936.507936507936</v>
      </c>
      <c r="V34" s="123">
        <f t="shared" si="5"/>
        <v>11645.035068290883</v>
      </c>
      <c r="W34" s="118">
        <v>630</v>
      </c>
      <c r="X34" s="116">
        <v>16.600000000000001</v>
      </c>
      <c r="Y34" s="120">
        <v>648</v>
      </c>
      <c r="Z34" s="121">
        <v>78.27</v>
      </c>
      <c r="AA34" s="122">
        <f t="shared" si="6"/>
        <v>10285.714285714284</v>
      </c>
      <c r="AB34" s="124">
        <f t="shared" si="7"/>
        <v>9974.7508305647825</v>
      </c>
    </row>
    <row r="35" spans="2:28" ht="30" customHeight="1" x14ac:dyDescent="0.25">
      <c r="B35" s="32">
        <v>6</v>
      </c>
      <c r="C35" s="27">
        <v>600</v>
      </c>
      <c r="D35" s="27" t="s">
        <v>61</v>
      </c>
      <c r="E35" s="27">
        <v>6000</v>
      </c>
      <c r="F35" s="115">
        <v>12</v>
      </c>
      <c r="G35" s="116">
        <v>18.3</v>
      </c>
      <c r="H35" s="117">
        <f t="shared" si="2"/>
        <v>78032.786885245892</v>
      </c>
      <c r="I35" s="118">
        <v>76250</v>
      </c>
      <c r="J35" s="119">
        <f t="shared" si="3"/>
        <v>97.715336134453793</v>
      </c>
      <c r="K35" s="118">
        <v>462</v>
      </c>
      <c r="L35" s="116">
        <v>16.899999999999999</v>
      </c>
      <c r="M35" s="120">
        <v>646</v>
      </c>
      <c r="N35" s="121">
        <v>72.73</v>
      </c>
      <c r="O35" s="122">
        <f t="shared" si="0"/>
        <v>13982.683982683984</v>
      </c>
      <c r="P35" s="123">
        <f t="shared" si="1"/>
        <v>13511.174871639989</v>
      </c>
      <c r="Q35" s="118">
        <v>630</v>
      </c>
      <c r="R35" s="116">
        <v>16.600000000000001</v>
      </c>
      <c r="S35" s="120">
        <v>632</v>
      </c>
      <c r="T35" s="121">
        <v>72.209999999999994</v>
      </c>
      <c r="U35" s="122">
        <f t="shared" si="4"/>
        <v>10031.746031746032</v>
      </c>
      <c r="V35" s="123">
        <f t="shared" si="5"/>
        <v>9728.4606866002214</v>
      </c>
      <c r="W35" s="118">
        <v>630</v>
      </c>
      <c r="X35" s="116">
        <v>16.100000000000001</v>
      </c>
      <c r="Y35" s="120">
        <v>564</v>
      </c>
      <c r="Z35" s="121">
        <v>72.58</v>
      </c>
      <c r="AA35" s="122">
        <f t="shared" si="6"/>
        <v>8952.3809523809523</v>
      </c>
      <c r="AB35" s="124">
        <f t="shared" si="7"/>
        <v>8733.7763012181622</v>
      </c>
    </row>
    <row r="36" spans="2:28" ht="30" customHeight="1" x14ac:dyDescent="0.25">
      <c r="B36" s="32"/>
      <c r="C36" s="27"/>
      <c r="D36" s="27"/>
      <c r="E36" s="27"/>
      <c r="F36" s="115">
        <v>6</v>
      </c>
      <c r="G36" s="116">
        <v>20.399999999999999</v>
      </c>
      <c r="H36" s="117">
        <f t="shared" si="2"/>
        <v>70000</v>
      </c>
      <c r="I36" s="118">
        <v>67500</v>
      </c>
      <c r="J36" s="119">
        <f t="shared" si="3"/>
        <v>96.428571428571431</v>
      </c>
      <c r="K36" s="118">
        <v>462</v>
      </c>
      <c r="L36" s="116">
        <v>20.399999999999999</v>
      </c>
      <c r="M36" s="120">
        <v>666</v>
      </c>
      <c r="N36" s="121">
        <v>71.87</v>
      </c>
      <c r="O36" s="122">
        <f t="shared" si="0"/>
        <v>14415.584415584415</v>
      </c>
      <c r="P36" s="123">
        <f t="shared" si="1"/>
        <v>13342.796738145573</v>
      </c>
      <c r="Q36" s="118">
        <v>630</v>
      </c>
      <c r="R36" s="116">
        <v>16.3</v>
      </c>
      <c r="S36" s="120">
        <v>638</v>
      </c>
      <c r="T36" s="121">
        <v>73.819999999999993</v>
      </c>
      <c r="U36" s="122">
        <f t="shared" si="4"/>
        <v>10126.984126984127</v>
      </c>
      <c r="V36" s="123">
        <f t="shared" si="5"/>
        <v>9856.1461794019942</v>
      </c>
      <c r="W36" s="118">
        <v>630</v>
      </c>
      <c r="X36" s="116">
        <v>15.9</v>
      </c>
      <c r="Y36" s="120">
        <v>600</v>
      </c>
      <c r="Z36" s="121">
        <v>73.290000000000006</v>
      </c>
      <c r="AA36" s="122">
        <f t="shared" si="6"/>
        <v>9523.8095238095229</v>
      </c>
      <c r="AB36" s="124">
        <f t="shared" si="7"/>
        <v>9313.3997785160573</v>
      </c>
    </row>
    <row r="37" spans="2:28" ht="30" customHeight="1" x14ac:dyDescent="0.25">
      <c r="B37" s="32">
        <v>7</v>
      </c>
      <c r="C37" s="27">
        <v>600</v>
      </c>
      <c r="D37" s="27" t="s">
        <v>59</v>
      </c>
      <c r="E37" s="27" t="s">
        <v>64</v>
      </c>
      <c r="F37" s="115">
        <v>12</v>
      </c>
      <c r="G37" s="116">
        <v>18.3</v>
      </c>
      <c r="H37" s="117">
        <f t="shared" si="2"/>
        <v>78032.786885245892</v>
      </c>
      <c r="I37" s="118">
        <v>71250</v>
      </c>
      <c r="J37" s="119">
        <f t="shared" si="3"/>
        <v>91.307773109243712</v>
      </c>
      <c r="K37" s="118">
        <v>462</v>
      </c>
      <c r="L37" s="116">
        <v>20.399999999999999</v>
      </c>
      <c r="M37" s="120">
        <v>748</v>
      </c>
      <c r="N37" s="121">
        <v>68.8</v>
      </c>
      <c r="O37" s="122">
        <f t="shared" si="0"/>
        <v>16190.476190476191</v>
      </c>
      <c r="P37" s="123">
        <f t="shared" si="1"/>
        <v>14985.603543743076</v>
      </c>
      <c r="Q37" s="118">
        <v>630</v>
      </c>
      <c r="R37" s="116">
        <v>18.2</v>
      </c>
      <c r="S37" s="120">
        <v>706</v>
      </c>
      <c r="T37" s="121">
        <v>72.180000000000007</v>
      </c>
      <c r="U37" s="122">
        <f t="shared" si="4"/>
        <v>11206.349206349207</v>
      </c>
      <c r="V37" s="123">
        <f t="shared" si="5"/>
        <v>10659.062384643779</v>
      </c>
      <c r="W37" s="118">
        <v>630</v>
      </c>
      <c r="X37" s="116">
        <v>15.6</v>
      </c>
      <c r="Y37" s="120">
        <v>622</v>
      </c>
      <c r="Z37" s="121">
        <v>72.709999999999994</v>
      </c>
      <c r="AA37" s="122">
        <f t="shared" si="6"/>
        <v>9873.0158730158728</v>
      </c>
      <c r="AB37" s="124">
        <f t="shared" si="7"/>
        <v>9689.3318567737169</v>
      </c>
    </row>
    <row r="38" spans="2:28" ht="30" customHeight="1" x14ac:dyDescent="0.25">
      <c r="B38" s="32"/>
      <c r="C38" s="27"/>
      <c r="D38" s="27"/>
      <c r="E38" s="27"/>
      <c r="F38" s="115">
        <v>6</v>
      </c>
      <c r="G38" s="116">
        <v>20.399999999999999</v>
      </c>
      <c r="H38" s="117">
        <f t="shared" si="2"/>
        <v>70000</v>
      </c>
      <c r="I38" s="118">
        <v>64000</v>
      </c>
      <c r="J38" s="119">
        <f t="shared" si="3"/>
        <v>91.428571428571431</v>
      </c>
      <c r="K38" s="118">
        <v>462</v>
      </c>
      <c r="L38" s="116">
        <v>21.3</v>
      </c>
      <c r="M38" s="120">
        <v>732</v>
      </c>
      <c r="N38" s="121">
        <v>68.16</v>
      </c>
      <c r="O38" s="122">
        <f t="shared" si="0"/>
        <v>15844.155844155845</v>
      </c>
      <c r="P38" s="123">
        <f t="shared" si="1"/>
        <v>14499.244941105406</v>
      </c>
      <c r="Q38" s="118">
        <v>630</v>
      </c>
      <c r="R38" s="116">
        <v>18.600000000000001</v>
      </c>
      <c r="S38" s="120">
        <v>666</v>
      </c>
      <c r="T38" s="121">
        <v>72.14</v>
      </c>
      <c r="U38" s="122">
        <f t="shared" si="4"/>
        <v>10571.428571428572</v>
      </c>
      <c r="V38" s="123">
        <f t="shared" si="5"/>
        <v>10005.980066445185</v>
      </c>
      <c r="W38" s="118">
        <v>630</v>
      </c>
      <c r="X38" s="116">
        <v>17.2</v>
      </c>
      <c r="Y38" s="120">
        <v>604</v>
      </c>
      <c r="Z38" s="121">
        <v>72.22</v>
      </c>
      <c r="AA38" s="122">
        <f t="shared" si="6"/>
        <v>9587.3015873015884</v>
      </c>
      <c r="AB38" s="124">
        <f t="shared" si="7"/>
        <v>9230.5647840531565</v>
      </c>
    </row>
    <row r="39" spans="2:28" ht="30" customHeight="1" x14ac:dyDescent="0.25">
      <c r="B39" s="32">
        <v>8</v>
      </c>
      <c r="C39" s="27">
        <v>490</v>
      </c>
      <c r="D39" s="27" t="s">
        <v>63</v>
      </c>
      <c r="E39" s="27">
        <v>5685</v>
      </c>
      <c r="F39" s="115">
        <v>12</v>
      </c>
      <c r="G39" s="116">
        <v>17.3</v>
      </c>
      <c r="H39" s="117">
        <f t="shared" si="2"/>
        <v>82543.352601156075</v>
      </c>
      <c r="I39" s="118">
        <v>75000</v>
      </c>
      <c r="J39" s="119">
        <f t="shared" si="3"/>
        <v>90.861344537815114</v>
      </c>
      <c r="K39" s="118">
        <v>462</v>
      </c>
      <c r="L39" s="116">
        <v>18.600000000000001</v>
      </c>
      <c r="M39" s="120">
        <v>702</v>
      </c>
      <c r="N39" s="121">
        <v>73.97</v>
      </c>
      <c r="O39" s="122">
        <f t="shared" si="0"/>
        <v>15194.805194805194</v>
      </c>
      <c r="P39" s="123">
        <f t="shared" si="1"/>
        <v>14382.059800664452</v>
      </c>
      <c r="Q39" s="118">
        <v>630</v>
      </c>
      <c r="R39" s="116">
        <v>16.3</v>
      </c>
      <c r="S39" s="120">
        <v>718</v>
      </c>
      <c r="T39" s="121">
        <v>76.3</v>
      </c>
      <c r="U39" s="122">
        <f t="shared" si="4"/>
        <v>11396.825396825396</v>
      </c>
      <c r="V39" s="123">
        <f t="shared" si="5"/>
        <v>11092.026578073088</v>
      </c>
      <c r="W39" s="118">
        <v>630</v>
      </c>
      <c r="X39" s="116">
        <v>15.3</v>
      </c>
      <c r="Y39" s="120">
        <v>660</v>
      </c>
      <c r="Z39" s="121">
        <v>75.790000000000006</v>
      </c>
      <c r="AA39" s="122">
        <f t="shared" si="6"/>
        <v>10476.190476190477</v>
      </c>
      <c r="AB39" s="124">
        <f t="shared" si="7"/>
        <v>10317.829457364342</v>
      </c>
    </row>
    <row r="40" spans="2:28" ht="30" customHeight="1" x14ac:dyDescent="0.25">
      <c r="B40" s="32"/>
      <c r="C40" s="27"/>
      <c r="D40" s="27"/>
      <c r="E40" s="27"/>
      <c r="F40" s="115">
        <v>12</v>
      </c>
      <c r="G40" s="116">
        <v>19.399999999999999</v>
      </c>
      <c r="H40" s="117">
        <f t="shared" si="2"/>
        <v>73608.247422680419</v>
      </c>
      <c r="I40" s="118">
        <v>66000</v>
      </c>
      <c r="J40" s="119">
        <f t="shared" si="3"/>
        <v>89.663865546218474</v>
      </c>
      <c r="K40" s="118">
        <v>462</v>
      </c>
      <c r="L40" s="116">
        <v>20</v>
      </c>
      <c r="M40" s="120">
        <v>668</v>
      </c>
      <c r="N40" s="121">
        <v>73.27</v>
      </c>
      <c r="O40" s="122">
        <f t="shared" si="0"/>
        <v>14458.874458874458</v>
      </c>
      <c r="P40" s="123">
        <f t="shared" si="1"/>
        <v>13450.11577569717</v>
      </c>
      <c r="Q40" s="118">
        <v>630</v>
      </c>
      <c r="R40" s="116">
        <v>15.9</v>
      </c>
      <c r="S40" s="120">
        <v>702</v>
      </c>
      <c r="T40" s="121">
        <v>76.37</v>
      </c>
      <c r="U40" s="122">
        <f t="shared" si="4"/>
        <v>11142.857142857143</v>
      </c>
      <c r="V40" s="123">
        <f t="shared" si="5"/>
        <v>10896.677740863788</v>
      </c>
      <c r="W40" s="118">
        <v>630</v>
      </c>
      <c r="X40" s="116">
        <v>15</v>
      </c>
      <c r="Y40" s="120">
        <v>672</v>
      </c>
      <c r="Z40" s="121">
        <v>76.12</v>
      </c>
      <c r="AA40" s="122">
        <f t="shared" si="6"/>
        <v>10666.666666666666</v>
      </c>
      <c r="AB40" s="124">
        <f t="shared" si="7"/>
        <v>10542.635658914727</v>
      </c>
    </row>
    <row r="41" spans="2:28" ht="30" customHeight="1" thickBot="1" x14ac:dyDescent="0.3">
      <c r="B41" s="125"/>
      <c r="C41" s="126"/>
      <c r="D41" s="126"/>
      <c r="E41" s="126"/>
      <c r="F41" s="127">
        <v>12</v>
      </c>
      <c r="G41" s="128">
        <v>21.4</v>
      </c>
      <c r="H41" s="129">
        <f t="shared" si="2"/>
        <v>66728.971962616823</v>
      </c>
      <c r="I41" s="130">
        <v>66250</v>
      </c>
      <c r="J41" s="131">
        <f t="shared" si="3"/>
        <v>99.282212885154067</v>
      </c>
      <c r="K41" s="132">
        <v>462</v>
      </c>
      <c r="L41" s="133">
        <v>19.399999999999999</v>
      </c>
      <c r="M41" s="134">
        <v>658</v>
      </c>
      <c r="N41" s="135">
        <v>74.319999999999993</v>
      </c>
      <c r="O41" s="136">
        <f t="shared" si="0"/>
        <v>14242.424242424244</v>
      </c>
      <c r="P41" s="137">
        <f t="shared" si="1"/>
        <v>13348.132487667372</v>
      </c>
      <c r="Q41" s="132">
        <v>630</v>
      </c>
      <c r="R41" s="133">
        <v>17.399999999999999</v>
      </c>
      <c r="S41" s="134">
        <v>686</v>
      </c>
      <c r="T41" s="135">
        <v>75.709999999999994</v>
      </c>
      <c r="U41" s="136">
        <f t="shared" si="4"/>
        <v>10888.888888888889</v>
      </c>
      <c r="V41" s="137">
        <f t="shared" si="5"/>
        <v>10458.397932816537</v>
      </c>
      <c r="W41" s="132">
        <v>630</v>
      </c>
      <c r="X41" s="133">
        <v>15.8</v>
      </c>
      <c r="Y41" s="134">
        <v>638</v>
      </c>
      <c r="Z41" s="135">
        <v>76.040000000000006</v>
      </c>
      <c r="AA41" s="136">
        <f t="shared" si="6"/>
        <v>10126.984126984127</v>
      </c>
      <c r="AB41" s="138">
        <f t="shared" si="7"/>
        <v>9915.0239940937627</v>
      </c>
    </row>
    <row r="42" spans="2:28" s="151" customFormat="1" ht="30" customHeight="1" thickBot="1" x14ac:dyDescent="0.3">
      <c r="B42" s="139" t="s">
        <v>65</v>
      </c>
      <c r="C42" s="140"/>
      <c r="D42" s="140"/>
      <c r="E42" s="140"/>
      <c r="F42" s="140"/>
      <c r="G42" s="140"/>
      <c r="H42" s="141"/>
      <c r="I42" s="142">
        <f>AVERAGE(I25:I41)</f>
        <v>72455.882352941175</v>
      </c>
      <c r="J42" s="143">
        <f>AVERAGE(J25:J41)</f>
        <v>95.400086505190302</v>
      </c>
      <c r="K42" s="144">
        <f>SUM(K25:K41)</f>
        <v>7854</v>
      </c>
      <c r="L42" s="145">
        <f>AVERAGE(L25:L41)</f>
        <v>18.588235294117649</v>
      </c>
      <c r="M42" s="146">
        <f>SUM(M25:M41)</f>
        <v>11658</v>
      </c>
      <c r="N42" s="147">
        <f>AVERAGE(N25:N41)</f>
        <v>73.559411764705885</v>
      </c>
      <c r="O42" s="148">
        <f>AVERAGE(O25:O41)</f>
        <v>14843.391902215433</v>
      </c>
      <c r="P42" s="149">
        <f>AVERAGE(P25:P41)</f>
        <v>14047.906266100521</v>
      </c>
      <c r="Q42" s="144">
        <f>SUM(Q25:Q41)</f>
        <v>10710</v>
      </c>
      <c r="R42" s="145">
        <f>AVERAGE(R25:R41)</f>
        <v>16.270588235294117</v>
      </c>
      <c r="S42" s="146">
        <f>SUM(S25:S41)</f>
        <v>11910</v>
      </c>
      <c r="T42" s="147">
        <f>AVERAGE(T25:T41)</f>
        <v>74.89</v>
      </c>
      <c r="U42" s="148">
        <f>AVERAGE(U25:U41)</f>
        <v>11120.448179271705</v>
      </c>
      <c r="V42" s="149">
        <f>AVERAGE(V25:V41)</f>
        <v>10829.075195969861</v>
      </c>
      <c r="W42" s="144">
        <f>SUM(W25:W41)</f>
        <v>10710</v>
      </c>
      <c r="X42" s="145">
        <f>AVERAGE(X25:X41)</f>
        <v>15.441176470588236</v>
      </c>
      <c r="Y42" s="146">
        <f>SUM(Y25:Y41)</f>
        <v>10764</v>
      </c>
      <c r="Z42" s="147">
        <f>AVERAGE(Z25:Z41)</f>
        <v>74.496470588235297</v>
      </c>
      <c r="AA42" s="148">
        <f>AVERAGE(AA25:AA41)</f>
        <v>10050.420168067227</v>
      </c>
      <c r="AB42" s="150">
        <f>AVERAGE(AB25:AB41)</f>
        <v>9884.6090374134146</v>
      </c>
    </row>
    <row r="43" spans="2:28" ht="21" customHeight="1" x14ac:dyDescent="0.25">
      <c r="G43" s="1"/>
      <c r="K43" s="1"/>
      <c r="L43" s="1"/>
      <c r="M43" s="1"/>
      <c r="N43" s="1"/>
      <c r="O43" s="1"/>
      <c r="P43" s="1"/>
    </row>
    <row r="44" spans="2:28" ht="21" customHeight="1" x14ac:dyDescent="0.25">
      <c r="G44" s="1"/>
      <c r="K44" s="1"/>
      <c r="L44" s="1"/>
      <c r="M44" s="1"/>
      <c r="N44" s="1"/>
      <c r="O44" s="1"/>
      <c r="P44" s="1"/>
    </row>
    <row r="45" spans="2:28" ht="21" customHeight="1" x14ac:dyDescent="0.25">
      <c r="G45" s="1"/>
      <c r="K45" s="1"/>
      <c r="L45" s="1"/>
      <c r="M45" s="1"/>
      <c r="N45" s="1"/>
      <c r="O45" s="1"/>
      <c r="P45" s="1"/>
    </row>
    <row r="46" spans="2:28" ht="21" customHeight="1" x14ac:dyDescent="0.25">
      <c r="G46" s="1"/>
      <c r="K46" s="1"/>
      <c r="L46" s="1"/>
      <c r="M46" s="1"/>
      <c r="N46" s="1"/>
      <c r="O46" s="1"/>
      <c r="P46" s="1"/>
    </row>
    <row r="47" spans="2:28" ht="21" customHeight="1" x14ac:dyDescent="0.25">
      <c r="G47" s="1"/>
      <c r="K47" s="1"/>
      <c r="L47" s="1"/>
      <c r="M47" s="1"/>
      <c r="N47" s="1"/>
      <c r="O47" s="1"/>
      <c r="P47" s="1"/>
    </row>
    <row r="48" spans="2:28" ht="21" customHeight="1" x14ac:dyDescent="0.25">
      <c r="G48" s="1"/>
      <c r="K48" s="1"/>
      <c r="L48" s="1"/>
      <c r="M48" s="1"/>
      <c r="N48" s="1"/>
      <c r="O48" s="1"/>
      <c r="P48" s="1"/>
    </row>
    <row r="49" spans="7:16" ht="21" customHeight="1" x14ac:dyDescent="0.25">
      <c r="G49" s="1"/>
      <c r="K49" s="1"/>
      <c r="L49" s="1"/>
      <c r="M49" s="1"/>
      <c r="N49" s="1"/>
      <c r="O49" s="1"/>
      <c r="P49" s="1"/>
    </row>
    <row r="50" spans="7:16" ht="21" customHeight="1" x14ac:dyDescent="0.25">
      <c r="G50" s="1"/>
      <c r="K50" s="1"/>
      <c r="L50" s="1"/>
      <c r="M50" s="1"/>
      <c r="N50" s="1"/>
      <c r="O50" s="1"/>
      <c r="P50" s="1"/>
    </row>
    <row r="51" spans="7:16" ht="21" customHeight="1" x14ac:dyDescent="0.25">
      <c r="G51" s="1"/>
      <c r="K51" s="1"/>
      <c r="L51" s="1"/>
      <c r="M51" s="1"/>
      <c r="N51" s="1"/>
      <c r="O51" s="1"/>
      <c r="P51" s="1"/>
    </row>
    <row r="52" spans="7:16" ht="12.75" customHeight="1" x14ac:dyDescent="0.25">
      <c r="G52" s="1"/>
      <c r="K52" s="1"/>
      <c r="L52" s="1"/>
      <c r="M52" s="1"/>
      <c r="N52" s="1"/>
      <c r="O52" s="1"/>
      <c r="P52" s="1"/>
    </row>
    <row r="53" spans="7:16" x14ac:dyDescent="0.25">
      <c r="G53" s="1"/>
      <c r="K53" s="1"/>
      <c r="L53" s="1"/>
      <c r="M53" s="1"/>
      <c r="N53" s="1"/>
      <c r="O53" s="1"/>
      <c r="P53" s="1"/>
    </row>
    <row r="54" spans="7:16" x14ac:dyDescent="0.25">
      <c r="G54" s="1"/>
      <c r="K54" s="1"/>
      <c r="L54" s="1"/>
      <c r="M54" s="1"/>
      <c r="N54" s="1"/>
      <c r="O54" s="1"/>
      <c r="P54" s="1"/>
    </row>
    <row r="55" spans="7:16" ht="12.75" customHeight="1" x14ac:dyDescent="0.25">
      <c r="G55" s="1"/>
      <c r="K55" s="1"/>
      <c r="L55" s="1"/>
      <c r="M55" s="1"/>
      <c r="N55" s="1"/>
      <c r="O55" s="1"/>
      <c r="P55" s="1"/>
    </row>
    <row r="56" spans="7:16" ht="12.75" customHeight="1" x14ac:dyDescent="0.25">
      <c r="G56" s="1"/>
      <c r="K56" s="1"/>
      <c r="L56" s="1"/>
      <c r="M56" s="1"/>
      <c r="N56" s="1"/>
      <c r="O56" s="1"/>
      <c r="P56" s="1"/>
    </row>
    <row r="57" spans="7:16" x14ac:dyDescent="0.25">
      <c r="G57" s="1"/>
      <c r="K57" s="1"/>
      <c r="L57" s="1"/>
      <c r="M57" s="1"/>
      <c r="N57" s="1"/>
      <c r="O57" s="1"/>
      <c r="P57" s="1"/>
    </row>
    <row r="58" spans="7:16" x14ac:dyDescent="0.25">
      <c r="G58" s="1"/>
      <c r="K58" s="1"/>
      <c r="L58" s="1"/>
      <c r="M58" s="1"/>
      <c r="N58" s="1"/>
      <c r="O58" s="1"/>
      <c r="P58" s="1"/>
    </row>
    <row r="59" spans="7:16" x14ac:dyDescent="0.25">
      <c r="G59" s="1"/>
      <c r="K59" s="1"/>
      <c r="L59" s="1"/>
      <c r="M59" s="1"/>
      <c r="N59" s="1"/>
      <c r="O59" s="1"/>
      <c r="P59" s="1"/>
    </row>
    <row r="60" spans="7:16" x14ac:dyDescent="0.25">
      <c r="G60" s="1"/>
    </row>
    <row r="61" spans="7:16" x14ac:dyDescent="0.25">
      <c r="K61" s="1"/>
      <c r="L61" s="1"/>
      <c r="M61" s="1"/>
      <c r="N61" s="1"/>
      <c r="O61" s="1"/>
      <c r="P61" s="1"/>
    </row>
  </sheetData>
  <mergeCells count="150">
    <mergeCell ref="B42:H42"/>
    <mergeCell ref="B37:B38"/>
    <mergeCell ref="C37:C38"/>
    <mergeCell ref="D37:D38"/>
    <mergeCell ref="E37:E38"/>
    <mergeCell ref="B39:B41"/>
    <mergeCell ref="C39:C41"/>
    <mergeCell ref="D39:D41"/>
    <mergeCell ref="E39:E41"/>
    <mergeCell ref="B33:B34"/>
    <mergeCell ref="C33:C34"/>
    <mergeCell ref="D33:D34"/>
    <mergeCell ref="E33:E34"/>
    <mergeCell ref="B35:B36"/>
    <mergeCell ref="C35:C36"/>
    <mergeCell ref="D35:D36"/>
    <mergeCell ref="E35:E36"/>
    <mergeCell ref="B29:B30"/>
    <mergeCell ref="C29:C30"/>
    <mergeCell ref="D29:D30"/>
    <mergeCell ref="E29:E30"/>
    <mergeCell ref="B31:B32"/>
    <mergeCell ref="C31:C32"/>
    <mergeCell ref="D31:D32"/>
    <mergeCell ref="E31:E32"/>
    <mergeCell ref="B25:B26"/>
    <mergeCell ref="C25:C26"/>
    <mergeCell ref="D25:D26"/>
    <mergeCell ref="E25:E26"/>
    <mergeCell ref="B27:B28"/>
    <mergeCell ref="C27:C28"/>
    <mergeCell ref="D27:D28"/>
    <mergeCell ref="E27:E28"/>
    <mergeCell ref="I22:J22"/>
    <mergeCell ref="K22:P22"/>
    <mergeCell ref="Q22:V22"/>
    <mergeCell ref="W22:AB22"/>
    <mergeCell ref="O23:P23"/>
    <mergeCell ref="U23:V23"/>
    <mergeCell ref="AA23:AB23"/>
    <mergeCell ref="B21:J21"/>
    <mergeCell ref="K21:P21"/>
    <mergeCell ref="Q21:V21"/>
    <mergeCell ref="W21:AB21"/>
    <mergeCell ref="B22:B24"/>
    <mergeCell ref="C22:C24"/>
    <mergeCell ref="D22:D24"/>
    <mergeCell ref="E22:E24"/>
    <mergeCell ref="F22:F24"/>
    <mergeCell ref="G22:H23"/>
    <mergeCell ref="Y18:AA18"/>
    <mergeCell ref="B19:J19"/>
    <mergeCell ref="B20:J20"/>
    <mergeCell ref="K20:P20"/>
    <mergeCell ref="Q20:V20"/>
    <mergeCell ref="W20:AB20"/>
    <mergeCell ref="I18:J18"/>
    <mergeCell ref="K18:L18"/>
    <mergeCell ref="M18:O18"/>
    <mergeCell ref="Q18:R18"/>
    <mergeCell ref="S18:U18"/>
    <mergeCell ref="W18:X18"/>
    <mergeCell ref="K17:L17"/>
    <mergeCell ref="M17:O17"/>
    <mergeCell ref="Q17:R17"/>
    <mergeCell ref="S17:U17"/>
    <mergeCell ref="W17:X17"/>
    <mergeCell ref="Y17:AA17"/>
    <mergeCell ref="Q15:R15"/>
    <mergeCell ref="S15:U15"/>
    <mergeCell ref="W15:X15"/>
    <mergeCell ref="Y15:AA15"/>
    <mergeCell ref="K16:L16"/>
    <mergeCell ref="M16:O16"/>
    <mergeCell ref="Q16:R16"/>
    <mergeCell ref="S16:U16"/>
    <mergeCell ref="W16:X16"/>
    <mergeCell ref="Y16:AA16"/>
    <mergeCell ref="Y13:AA13"/>
    <mergeCell ref="I14:J17"/>
    <mergeCell ref="K14:L14"/>
    <mergeCell ref="M14:O14"/>
    <mergeCell ref="Q14:R14"/>
    <mergeCell ref="S14:U14"/>
    <mergeCell ref="W14:X14"/>
    <mergeCell ref="Y14:AA14"/>
    <mergeCell ref="K15:L15"/>
    <mergeCell ref="M15:O15"/>
    <mergeCell ref="I13:J13"/>
    <mergeCell ref="K13:L13"/>
    <mergeCell ref="M13:O13"/>
    <mergeCell ref="Q13:R13"/>
    <mergeCell ref="S13:U13"/>
    <mergeCell ref="W13:X13"/>
    <mergeCell ref="Y11:AA11"/>
    <mergeCell ref="K12:L12"/>
    <mergeCell ref="M12:O12"/>
    <mergeCell ref="Q12:R12"/>
    <mergeCell ref="S12:U12"/>
    <mergeCell ref="W12:X12"/>
    <mergeCell ref="Y12:AA12"/>
    <mergeCell ref="I11:J12"/>
    <mergeCell ref="K11:L11"/>
    <mergeCell ref="M11:O11"/>
    <mergeCell ref="Q11:R11"/>
    <mergeCell ref="S11:U11"/>
    <mergeCell ref="W11:X11"/>
    <mergeCell ref="K10:L10"/>
    <mergeCell ref="M10:O10"/>
    <mergeCell ref="Q10:R10"/>
    <mergeCell ref="S10:U10"/>
    <mergeCell ref="W10:X10"/>
    <mergeCell ref="Y10:AA10"/>
    <mergeCell ref="S8:U8"/>
    <mergeCell ref="W8:X8"/>
    <mergeCell ref="Y8:AA8"/>
    <mergeCell ref="I9:J10"/>
    <mergeCell ref="K9:L9"/>
    <mergeCell ref="M9:O9"/>
    <mergeCell ref="Q9:R9"/>
    <mergeCell ref="S9:U9"/>
    <mergeCell ref="W9:X9"/>
    <mergeCell ref="Y9:AA9"/>
    <mergeCell ref="W6:X6"/>
    <mergeCell ref="Y6:AA6"/>
    <mergeCell ref="K7:L7"/>
    <mergeCell ref="M7:O7"/>
    <mergeCell ref="Q7:R7"/>
    <mergeCell ref="S7:U7"/>
    <mergeCell ref="W7:X7"/>
    <mergeCell ref="Y7:AA7"/>
    <mergeCell ref="B6:H18"/>
    <mergeCell ref="I6:J7"/>
    <mergeCell ref="K6:L6"/>
    <mergeCell ref="M6:O6"/>
    <mergeCell ref="Q6:R6"/>
    <mergeCell ref="S6:U6"/>
    <mergeCell ref="I8:J8"/>
    <mergeCell ref="K8:L8"/>
    <mergeCell ref="M8:O8"/>
    <mergeCell ref="Q8:R8"/>
    <mergeCell ref="B2:AB2"/>
    <mergeCell ref="B4:J4"/>
    <mergeCell ref="K4:P4"/>
    <mergeCell ref="Q4:V4"/>
    <mergeCell ref="W4:AB4"/>
    <mergeCell ref="B5:J5"/>
    <mergeCell ref="K5:P5"/>
    <mergeCell ref="Q5:V5"/>
    <mergeCell ref="W5:A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sortni ogled</vt:lpstr>
      <vt:lpstr>prinosni ogled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2023-01-17T08:59:13Z</dcterms:modified>
</cp:coreProperties>
</file>