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prinos, analiza i agrotehnika" sheetId="1" r:id="rId1"/>
    <sheet name="razlike u prinosu " sheetId="2" r:id="rId2"/>
    <sheet name="grafikon-navodnjavanje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8" i="2" l="1"/>
  <c r="Q48" i="2"/>
  <c r="P48" i="2"/>
  <c r="M48" i="2"/>
  <c r="L48" i="2"/>
  <c r="K48" i="2"/>
  <c r="S47" i="2"/>
  <c r="T47" i="2" s="1"/>
  <c r="N47" i="2"/>
  <c r="O47" i="2" s="1"/>
  <c r="U47" i="2" s="1"/>
  <c r="H47" i="2"/>
  <c r="J47" i="2" s="1"/>
  <c r="T46" i="2"/>
  <c r="S46" i="2"/>
  <c r="O46" i="2"/>
  <c r="U46" i="2" s="1"/>
  <c r="N46" i="2"/>
  <c r="J46" i="2"/>
  <c r="H46" i="2"/>
  <c r="S45" i="2"/>
  <c r="T45" i="2" s="1"/>
  <c r="N45" i="2"/>
  <c r="O45" i="2" s="1"/>
  <c r="H45" i="2"/>
  <c r="J45" i="2" s="1"/>
  <c r="T44" i="2"/>
  <c r="S44" i="2"/>
  <c r="O44" i="2"/>
  <c r="U44" i="2" s="1"/>
  <c r="N44" i="2"/>
  <c r="J44" i="2"/>
  <c r="H44" i="2"/>
  <c r="S43" i="2"/>
  <c r="T43" i="2" s="1"/>
  <c r="N43" i="2"/>
  <c r="O43" i="2" s="1"/>
  <c r="H43" i="2"/>
  <c r="J43" i="2" s="1"/>
  <c r="T42" i="2"/>
  <c r="S42" i="2"/>
  <c r="O42" i="2"/>
  <c r="U42" i="2" s="1"/>
  <c r="N42" i="2"/>
  <c r="J42" i="2"/>
  <c r="H42" i="2"/>
  <c r="S41" i="2"/>
  <c r="T41" i="2" s="1"/>
  <c r="N41" i="2"/>
  <c r="O41" i="2" s="1"/>
  <c r="U41" i="2" s="1"/>
  <c r="H41" i="2"/>
  <c r="J41" i="2" s="1"/>
  <c r="T40" i="2"/>
  <c r="S40" i="2"/>
  <c r="O40" i="2"/>
  <c r="U40" i="2" s="1"/>
  <c r="N40" i="2"/>
  <c r="J40" i="2"/>
  <c r="H40" i="2"/>
  <c r="S39" i="2"/>
  <c r="T39" i="2" s="1"/>
  <c r="N39" i="2"/>
  <c r="O39" i="2" s="1"/>
  <c r="U39" i="2" s="1"/>
  <c r="H39" i="2"/>
  <c r="J39" i="2" s="1"/>
  <c r="T38" i="2"/>
  <c r="S38" i="2"/>
  <c r="O38" i="2"/>
  <c r="U38" i="2" s="1"/>
  <c r="N38" i="2"/>
  <c r="J38" i="2"/>
  <c r="H38" i="2"/>
  <c r="S37" i="2"/>
  <c r="T37" i="2" s="1"/>
  <c r="N37" i="2"/>
  <c r="O37" i="2" s="1"/>
  <c r="H37" i="2"/>
  <c r="J37" i="2" s="1"/>
  <c r="T36" i="2"/>
  <c r="S36" i="2"/>
  <c r="O36" i="2"/>
  <c r="U36" i="2" s="1"/>
  <c r="N36" i="2"/>
  <c r="J36" i="2"/>
  <c r="H36" i="2"/>
  <c r="S35" i="2"/>
  <c r="T35" i="2" s="1"/>
  <c r="N35" i="2"/>
  <c r="O35" i="2" s="1"/>
  <c r="H35" i="2"/>
  <c r="J35" i="2" s="1"/>
  <c r="T34" i="2"/>
  <c r="S34" i="2"/>
  <c r="O34" i="2"/>
  <c r="U34" i="2" s="1"/>
  <c r="N34" i="2"/>
  <c r="J34" i="2"/>
  <c r="H34" i="2"/>
  <c r="S33" i="2"/>
  <c r="T33" i="2" s="1"/>
  <c r="N33" i="2"/>
  <c r="O33" i="2" s="1"/>
  <c r="U33" i="2" s="1"/>
  <c r="H33" i="2"/>
  <c r="J33" i="2" s="1"/>
  <c r="T32" i="2"/>
  <c r="S32" i="2"/>
  <c r="O32" i="2"/>
  <c r="U32" i="2" s="1"/>
  <c r="N32" i="2"/>
  <c r="J32" i="2"/>
  <c r="H32" i="2"/>
  <c r="S31" i="2"/>
  <c r="T31" i="2" s="1"/>
  <c r="N31" i="2"/>
  <c r="O31" i="2" s="1"/>
  <c r="U31" i="2" s="1"/>
  <c r="H31" i="2"/>
  <c r="J31" i="2" s="1"/>
  <c r="T30" i="2"/>
  <c r="S30" i="2"/>
  <c r="O30" i="2"/>
  <c r="U30" i="2" s="1"/>
  <c r="N30" i="2"/>
  <c r="J30" i="2"/>
  <c r="H30" i="2"/>
  <c r="S29" i="2"/>
  <c r="T29" i="2" s="1"/>
  <c r="N29" i="2"/>
  <c r="O29" i="2" s="1"/>
  <c r="H29" i="2"/>
  <c r="J29" i="2" s="1"/>
  <c r="T28" i="2"/>
  <c r="S28" i="2"/>
  <c r="O28" i="2"/>
  <c r="U28" i="2" s="1"/>
  <c r="N28" i="2"/>
  <c r="J28" i="2"/>
  <c r="H28" i="2"/>
  <c r="S27" i="2"/>
  <c r="T27" i="2" s="1"/>
  <c r="N27" i="2"/>
  <c r="O27" i="2" s="1"/>
  <c r="H27" i="2"/>
  <c r="J27" i="2" s="1"/>
  <c r="T26" i="2"/>
  <c r="S26" i="2"/>
  <c r="O26" i="2"/>
  <c r="U26" i="2" s="1"/>
  <c r="N26" i="2"/>
  <c r="J26" i="2"/>
  <c r="H26" i="2"/>
  <c r="S25" i="2"/>
  <c r="T25" i="2" s="1"/>
  <c r="N25" i="2"/>
  <c r="O25" i="2" s="1"/>
  <c r="U25" i="2" s="1"/>
  <c r="H25" i="2"/>
  <c r="J25" i="2" s="1"/>
  <c r="T24" i="2"/>
  <c r="S24" i="2"/>
  <c r="O24" i="2"/>
  <c r="U24" i="2" s="1"/>
  <c r="N24" i="2"/>
  <c r="J24" i="2"/>
  <c r="H24" i="2"/>
  <c r="S23" i="2"/>
  <c r="T23" i="2" s="1"/>
  <c r="N23" i="2"/>
  <c r="O23" i="2" s="1"/>
  <c r="U23" i="2" s="1"/>
  <c r="H23" i="2"/>
  <c r="J23" i="2" s="1"/>
  <c r="T22" i="2"/>
  <c r="S22" i="2"/>
  <c r="O22" i="2"/>
  <c r="U22" i="2" s="1"/>
  <c r="N22" i="2"/>
  <c r="J22" i="2"/>
  <c r="H22" i="2"/>
  <c r="S21" i="2"/>
  <c r="T21" i="2" s="1"/>
  <c r="N21" i="2"/>
  <c r="O21" i="2" s="1"/>
  <c r="H21" i="2"/>
  <c r="J21" i="2" s="1"/>
  <c r="T20" i="2"/>
  <c r="S20" i="2"/>
  <c r="O20" i="2"/>
  <c r="U20" i="2" s="1"/>
  <c r="N20" i="2"/>
  <c r="J20" i="2"/>
  <c r="H20" i="2"/>
  <c r="S19" i="2"/>
  <c r="T19" i="2" s="1"/>
  <c r="N19" i="2"/>
  <c r="O19" i="2" s="1"/>
  <c r="H19" i="2"/>
  <c r="J19" i="2" s="1"/>
  <c r="T18" i="2"/>
  <c r="S18" i="2"/>
  <c r="O18" i="2"/>
  <c r="U18" i="2" s="1"/>
  <c r="N18" i="2"/>
  <c r="J18" i="2"/>
  <c r="H18" i="2"/>
  <c r="S17" i="2"/>
  <c r="T17" i="2" s="1"/>
  <c r="N17" i="2"/>
  <c r="O17" i="2" s="1"/>
  <c r="U17" i="2" s="1"/>
  <c r="H17" i="2"/>
  <c r="J17" i="2" s="1"/>
  <c r="T16" i="2"/>
  <c r="S16" i="2"/>
  <c r="O16" i="2"/>
  <c r="U16" i="2" s="1"/>
  <c r="N16" i="2"/>
  <c r="J16" i="2"/>
  <c r="H16" i="2"/>
  <c r="S15" i="2"/>
  <c r="T15" i="2" s="1"/>
  <c r="N15" i="2"/>
  <c r="O15" i="2" s="1"/>
  <c r="U15" i="2" s="1"/>
  <c r="H15" i="2"/>
  <c r="J15" i="2" s="1"/>
  <c r="T14" i="2"/>
  <c r="S14" i="2"/>
  <c r="O14" i="2"/>
  <c r="U14" i="2" s="1"/>
  <c r="N14" i="2"/>
  <c r="J14" i="2"/>
  <c r="H14" i="2"/>
  <c r="S13" i="2"/>
  <c r="T13" i="2" s="1"/>
  <c r="N13" i="2"/>
  <c r="O13" i="2" s="1"/>
  <c r="H13" i="2"/>
  <c r="J13" i="2" s="1"/>
  <c r="T12" i="2"/>
  <c r="S12" i="2"/>
  <c r="O12" i="2"/>
  <c r="U12" i="2" s="1"/>
  <c r="N12" i="2"/>
  <c r="J12" i="2"/>
  <c r="H12" i="2"/>
  <c r="S11" i="2"/>
  <c r="T11" i="2" s="1"/>
  <c r="N11" i="2"/>
  <c r="O11" i="2" s="1"/>
  <c r="U11" i="2" s="1"/>
  <c r="H11" i="2"/>
  <c r="J11" i="2" s="1"/>
  <c r="T10" i="2"/>
  <c r="S10" i="2"/>
  <c r="O10" i="2"/>
  <c r="U10" i="2" s="1"/>
  <c r="N10" i="2"/>
  <c r="J10" i="2"/>
  <c r="H10" i="2"/>
  <c r="S9" i="2"/>
  <c r="T9" i="2" s="1"/>
  <c r="N9" i="2"/>
  <c r="O9" i="2" s="1"/>
  <c r="U9" i="2" s="1"/>
  <c r="H9" i="2"/>
  <c r="J9" i="2" s="1"/>
  <c r="T8" i="2"/>
  <c r="S8" i="2"/>
  <c r="O8" i="2"/>
  <c r="U8" i="2" s="1"/>
  <c r="N8" i="2"/>
  <c r="J8" i="2"/>
  <c r="H8" i="2"/>
  <c r="S7" i="2"/>
  <c r="T7" i="2" s="1"/>
  <c r="N7" i="2"/>
  <c r="O7" i="2" s="1"/>
  <c r="H7" i="2"/>
  <c r="J7" i="2" s="1"/>
  <c r="O48" i="2" l="1"/>
  <c r="U7" i="2"/>
  <c r="T48" i="2"/>
  <c r="U19" i="2"/>
  <c r="U27" i="2"/>
  <c r="U35" i="2"/>
  <c r="U43" i="2"/>
  <c r="U13" i="2"/>
  <c r="U21" i="2"/>
  <c r="U29" i="2"/>
  <c r="U37" i="2"/>
  <c r="U45" i="2"/>
  <c r="N48" i="2"/>
  <c r="S48" i="2"/>
  <c r="U48" i="2" l="1"/>
  <c r="E147" i="3" l="1"/>
  <c r="AC52" i="3"/>
  <c r="AA52" i="3"/>
  <c r="Y52" i="3"/>
  <c r="W52" i="3"/>
  <c r="U52" i="3"/>
  <c r="AM46" i="1" l="1"/>
  <c r="AH46" i="1"/>
  <c r="AB46" i="1"/>
  <c r="V46" i="1"/>
  <c r="K46" i="1"/>
  <c r="J46" i="1"/>
  <c r="I46" i="1"/>
  <c r="H46" i="1"/>
  <c r="F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6" i="1" s="1"/>
</calcChain>
</file>

<file path=xl/sharedStrings.xml><?xml version="1.0" encoding="utf-8"?>
<sst xmlns="http://schemas.openxmlformats.org/spreadsheetml/2006/main" count="511" uniqueCount="144">
  <si>
    <t>MO kukuruza - navodnjavanje</t>
  </si>
  <si>
    <t>zrno</t>
  </si>
  <si>
    <t>Gradiška, Romanovci - Vitaland</t>
  </si>
  <si>
    <t>2021.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</si>
  <si>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</si>
  <si>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</si>
  <si>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</si>
  <si>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</si>
  <si>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</si>
  <si>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</si>
  <si>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</si>
  <si>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</si>
  <si>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</si>
  <si>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</si>
  <si>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</si>
  <si>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broj biljaka 02.06.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</si>
  <si>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</si>
  <si>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</si>
  <si>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</si>
  <si>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</si>
  <si>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</si>
  <si>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</si>
  <si>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</si>
  <si>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</si>
  <si>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</si>
  <si>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</si>
  <si>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ZP</t>
  </si>
  <si>
    <t>instituti</t>
  </si>
  <si>
    <t>Dekalb</t>
  </si>
  <si>
    <t>KWS</t>
  </si>
  <si>
    <t>Kashmir</t>
  </si>
  <si>
    <t>BL</t>
  </si>
  <si>
    <t>predusjev</t>
  </si>
  <si>
    <t>krompir</t>
  </si>
  <si>
    <t>BC</t>
  </si>
  <si>
    <t>Smaragd</t>
  </si>
  <si>
    <t>sjetva</t>
  </si>
  <si>
    <t>22.04.</t>
  </si>
  <si>
    <t>Syngenta</t>
  </si>
  <si>
    <t>Corintos</t>
  </si>
  <si>
    <t>OS</t>
  </si>
  <si>
    <t>Kulak</t>
  </si>
  <si>
    <t>Bilbao</t>
  </si>
  <si>
    <t>đubrenje</t>
  </si>
  <si>
    <t>16.04.</t>
  </si>
  <si>
    <t>osnovno, po oranju</t>
  </si>
  <si>
    <t>NPK (16-16-16)</t>
  </si>
  <si>
    <t>200 kg/ha</t>
  </si>
  <si>
    <t>Orpheus</t>
  </si>
  <si>
    <t>Tomasov</t>
  </si>
  <si>
    <t>NPK (7-20-30)</t>
  </si>
  <si>
    <t>UREA (46%)</t>
  </si>
  <si>
    <t>NS</t>
  </si>
  <si>
    <t>04.06.</t>
  </si>
  <si>
    <t>prihrana, kultiviranje</t>
  </si>
  <si>
    <t>KAN (27%)</t>
  </si>
  <si>
    <t>400 kg/ha</t>
  </si>
  <si>
    <t>Andromeda</t>
  </si>
  <si>
    <t>zaštita</t>
  </si>
  <si>
    <t>10.05.</t>
  </si>
  <si>
    <t>2-3 list</t>
  </si>
  <si>
    <t>Adengo</t>
  </si>
  <si>
    <t>0,44 l/ha</t>
  </si>
  <si>
    <t>Kollegas</t>
  </si>
  <si>
    <t>Callisto</t>
  </si>
  <si>
    <t>250 ml/ha</t>
  </si>
  <si>
    <t>žetva</t>
  </si>
  <si>
    <t>19.10.</t>
  </si>
  <si>
    <t>Inteligens</t>
  </si>
  <si>
    <t>Majstor</t>
  </si>
  <si>
    <t>Pajdaš</t>
  </si>
  <si>
    <t>Atomic</t>
  </si>
  <si>
    <t>prosječan prinos</t>
  </si>
  <si>
    <t>navodnjavano</t>
  </si>
  <si>
    <t>nenavodnjavano</t>
  </si>
  <si>
    <t>Filigran</t>
  </si>
  <si>
    <t>Carioca</t>
  </si>
  <si>
    <t>razlika</t>
  </si>
  <si>
    <t>Zoan</t>
  </si>
  <si>
    <t>troškovi navodnjavanja</t>
  </si>
  <si>
    <t>sistem</t>
  </si>
  <si>
    <t>700 KM/ha</t>
  </si>
  <si>
    <t>gorivo</t>
  </si>
  <si>
    <t>800 KM/ha</t>
  </si>
  <si>
    <t>ukupno</t>
  </si>
  <si>
    <t>1.500 KM/ha</t>
  </si>
  <si>
    <t>Lukas</t>
  </si>
  <si>
    <t>prosjek</t>
  </si>
  <si>
    <t xml:space="preserve">Makrosortni ogled kukuruza sa navodnjavanjem - Romanovci - VitaLand - 2021.  -  količina vode u vegetaciji </t>
  </si>
  <si>
    <t>ž</t>
  </si>
  <si>
    <t>maj</t>
  </si>
  <si>
    <t xml:space="preserve">I </t>
  </si>
  <si>
    <t xml:space="preserve">II </t>
  </si>
  <si>
    <t>III</t>
  </si>
  <si>
    <t>juni</t>
  </si>
  <si>
    <t>I</t>
  </si>
  <si>
    <t>mjesec</t>
  </si>
  <si>
    <t>april</t>
  </si>
  <si>
    <t>juli</t>
  </si>
  <si>
    <t>avgust</t>
  </si>
  <si>
    <t>potrebe kukuruza za vodom</t>
  </si>
  <si>
    <r>
      <t>količina vode u vegetaciji (april - avgust) - lit/m</t>
    </r>
    <r>
      <rPr>
        <b/>
        <sz val="18"/>
        <color theme="1"/>
        <rFont val="Calibri"/>
        <family val="2"/>
      </rPr>
      <t>²</t>
    </r>
  </si>
  <si>
    <t>kiša</t>
  </si>
  <si>
    <t xml:space="preserve">kiša </t>
  </si>
  <si>
    <t>navodnjavanje</t>
  </si>
  <si>
    <t>ukupan bilans</t>
  </si>
  <si>
    <t>prosječan prinos kg/ha</t>
  </si>
  <si>
    <t>-</t>
  </si>
  <si>
    <t>nabavka sistema</t>
  </si>
  <si>
    <t>700,00 KM</t>
  </si>
  <si>
    <t>800,00 KM</t>
  </si>
  <si>
    <t>UKUPNO</t>
  </si>
  <si>
    <t>1.500,00 KM</t>
  </si>
  <si>
    <t>NAPOMENA</t>
  </si>
  <si>
    <t>II</t>
  </si>
  <si>
    <t xml:space="preserve">Troškove navodnjavanja treba uzeti uslovno jer smo u njih svrstali nabavku primarne i sekundarne mreže koja se može koristiti minimalno dvije godine. Isto tako, troškovi energenta bi se značajno smanjili kada bi se umjesto goriva koristila električna struja. </t>
  </si>
  <si>
    <t xml:space="preserve"> </t>
  </si>
  <si>
    <t>septembar</t>
  </si>
  <si>
    <t>kiša lit/m²</t>
  </si>
  <si>
    <t>MO kukuruza</t>
  </si>
  <si>
    <t>sjetva: 22.04.21.</t>
  </si>
  <si>
    <t>br. biljaka u sjetvi /ha</t>
  </si>
  <si>
    <t>sklop</t>
  </si>
  <si>
    <t>žetva/vaganje</t>
  </si>
  <si>
    <t>navodnjavanje - DA</t>
  </si>
  <si>
    <t>navodnjavanje - NE</t>
  </si>
  <si>
    <t>razlika kg/ha 14%</t>
  </si>
  <si>
    <t>preporuka</t>
  </si>
  <si>
    <t>02.06.</t>
  </si>
  <si>
    <t>% od sjetve</t>
  </si>
  <si>
    <r>
      <t>P                         m</t>
    </r>
    <r>
      <rPr>
        <b/>
        <sz val="14"/>
        <rFont val="Calibri"/>
        <family val="2"/>
      </rPr>
      <t>²</t>
    </r>
  </si>
  <si>
    <t>kg</t>
  </si>
  <si>
    <t>prinos (sirovo)</t>
  </si>
  <si>
    <t>19-22</t>
  </si>
  <si>
    <t>17-20</t>
  </si>
  <si>
    <t>18-21</t>
  </si>
  <si>
    <t>18-19</t>
  </si>
  <si>
    <t>21-24</t>
  </si>
  <si>
    <t>19-21</t>
  </si>
  <si>
    <t>18-20</t>
  </si>
  <si>
    <t>19-20</t>
  </si>
  <si>
    <t>16-19</t>
  </si>
  <si>
    <t>22-26</t>
  </si>
  <si>
    <t>prosjek/ukupno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</si>
</sst>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1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3" fillId="0" borderId="54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165" fontId="3" fillId="0" borderId="55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165" fontId="3" fillId="0" borderId="5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52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1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13" fillId="0" borderId="65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 wrapText="1"/>
    </xf>
    <xf numFmtId="9" fontId="3" fillId="0" borderId="58" xfId="0" applyNumberFormat="1" applyFont="1" applyFill="1" applyBorder="1" applyAlignment="1">
      <alignment horizontal="center" vertical="center" wrapText="1"/>
    </xf>
    <xf numFmtId="3" fontId="13" fillId="0" borderId="7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64" fontId="11" fillId="0" borderId="37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64" fontId="11" fillId="0" borderId="41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8871030282053457E-2"/>
          <c:y val="8.9783756715496339E-3"/>
          <c:w val="0.9647476159278483"/>
          <c:h val="0.97778016396901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[1]Sheet1!$D$4</c:f>
              <c:strCache>
                <c:ptCount val="1"/>
                <c:pt idx="0">
                  <c:v>kiša lit/m²</c:v>
                </c:pt>
              </c:strCache>
            </c:strRef>
          </c:tx>
          <c:spPr>
            <a:ln w="34925">
              <a:solidFill>
                <a:srgbClr val="4472C4"/>
              </a:solidFill>
            </a:ln>
          </c:spPr>
          <c:invertIfNegative val="0"/>
          <c:cat>
            <c:multiLvlStrRef>
              <c:f>[1]Sheet1!$B$5:$C$136</c:f>
              <c:multiLvlStrCache>
                <c:ptCount val="132"/>
                <c:lvl>
                  <c:pt idx="0">
                    <c:v>III</c:v>
                  </c:pt>
                  <c:pt idx="9">
                    <c:v>I </c:v>
                  </c:pt>
                  <c:pt idx="19">
                    <c:v>II </c:v>
                  </c:pt>
                  <c:pt idx="29">
                    <c:v>III</c:v>
                  </c:pt>
                  <c:pt idx="40">
                    <c:v>I</c:v>
                  </c:pt>
                  <c:pt idx="50">
                    <c:v>II</c:v>
                  </c:pt>
                  <c:pt idx="60">
                    <c:v>III</c:v>
                  </c:pt>
                  <c:pt idx="70">
                    <c:v>I</c:v>
                  </c:pt>
                  <c:pt idx="80">
                    <c:v>II</c:v>
                  </c:pt>
                  <c:pt idx="90">
                    <c:v>III</c:v>
                  </c:pt>
                  <c:pt idx="101">
                    <c:v>I</c:v>
                  </c:pt>
                  <c:pt idx="111">
                    <c:v>II</c:v>
                  </c:pt>
                  <c:pt idx="121">
                    <c:v>III</c:v>
                  </c:pt>
                </c:lvl>
                <c:lvl>
                  <c:pt idx="0">
                    <c:v>april</c:v>
                  </c:pt>
                  <c:pt idx="9">
                    <c:v>maj</c:v>
                  </c:pt>
                  <c:pt idx="40">
                    <c:v>juni</c:v>
                  </c:pt>
                  <c:pt idx="70">
                    <c:v>juli</c:v>
                  </c:pt>
                  <c:pt idx="101">
                    <c:v>avgust</c:v>
                  </c:pt>
                </c:lvl>
              </c:multiLvlStrCache>
            </c:multiLvlStrRef>
          </c:cat>
          <c:val>
            <c:numRef>
              <c:f>[1]Sheet1!$D$5:$D$136</c:f>
              <c:numCache>
                <c:formatCode>General</c:formatCode>
                <c:ptCount val="132"/>
                <c:pt idx="1">
                  <c:v>5</c:v>
                </c:pt>
                <c:pt idx="5">
                  <c:v>13</c:v>
                </c:pt>
                <c:pt idx="6">
                  <c:v>16</c:v>
                </c:pt>
                <c:pt idx="14">
                  <c:v>3</c:v>
                </c:pt>
                <c:pt idx="16">
                  <c:v>30</c:v>
                </c:pt>
                <c:pt idx="20">
                  <c:v>5</c:v>
                </c:pt>
                <c:pt idx="21">
                  <c:v>7</c:v>
                </c:pt>
                <c:pt idx="22">
                  <c:v>4</c:v>
                </c:pt>
                <c:pt idx="23">
                  <c:v>4</c:v>
                </c:pt>
                <c:pt idx="25">
                  <c:v>4</c:v>
                </c:pt>
                <c:pt idx="27">
                  <c:v>16</c:v>
                </c:pt>
                <c:pt idx="28">
                  <c:v>17</c:v>
                </c:pt>
                <c:pt idx="36">
                  <c:v>14</c:v>
                </c:pt>
                <c:pt idx="38">
                  <c:v>7.5</c:v>
                </c:pt>
                <c:pt idx="39">
                  <c:v>4</c:v>
                </c:pt>
                <c:pt idx="46">
                  <c:v>11</c:v>
                </c:pt>
                <c:pt idx="50">
                  <c:v>2</c:v>
                </c:pt>
                <c:pt idx="52">
                  <c:v>6</c:v>
                </c:pt>
                <c:pt idx="70">
                  <c:v>1</c:v>
                </c:pt>
                <c:pt idx="80">
                  <c:v>8</c:v>
                </c:pt>
                <c:pt idx="86">
                  <c:v>15</c:v>
                </c:pt>
                <c:pt idx="87">
                  <c:v>15</c:v>
                </c:pt>
                <c:pt idx="88">
                  <c:v>62.5</c:v>
                </c:pt>
                <c:pt idx="101">
                  <c:v>4</c:v>
                </c:pt>
                <c:pt idx="103">
                  <c:v>3</c:v>
                </c:pt>
                <c:pt idx="105">
                  <c:v>18</c:v>
                </c:pt>
                <c:pt idx="125">
                  <c:v>17</c:v>
                </c:pt>
                <c:pt idx="127">
                  <c:v>11</c:v>
                </c:pt>
                <c:pt idx="128">
                  <c:v>4</c:v>
                </c:pt>
                <c:pt idx="129">
                  <c:v>7</c:v>
                </c:pt>
                <c:pt idx="13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8-4DDD-BD30-8833DDD7D20F}"/>
            </c:ext>
          </c:extLst>
        </c:ser>
        <c:ser>
          <c:idx val="1"/>
          <c:order val="1"/>
          <c:tx>
            <c:strRef>
              <c:f>[1]Sheet1!$E$4</c:f>
              <c:strCache>
                <c:ptCount val="1"/>
                <c:pt idx="0">
                  <c:v>navodnjavanje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invertIfNegative val="0"/>
          <c:cat>
            <c:multiLvlStrRef>
              <c:f>[1]Sheet1!$B$5:$C$136</c:f>
              <c:multiLvlStrCache>
                <c:ptCount val="132"/>
                <c:lvl>
                  <c:pt idx="0">
                    <c:v>III</c:v>
                  </c:pt>
                  <c:pt idx="9">
                    <c:v>I </c:v>
                  </c:pt>
                  <c:pt idx="19">
                    <c:v>II </c:v>
                  </c:pt>
                  <c:pt idx="29">
                    <c:v>III</c:v>
                  </c:pt>
                  <c:pt idx="40">
                    <c:v>I</c:v>
                  </c:pt>
                  <c:pt idx="50">
                    <c:v>II</c:v>
                  </c:pt>
                  <c:pt idx="60">
                    <c:v>III</c:v>
                  </c:pt>
                  <c:pt idx="70">
                    <c:v>I</c:v>
                  </c:pt>
                  <c:pt idx="80">
                    <c:v>II</c:v>
                  </c:pt>
                  <c:pt idx="90">
                    <c:v>III</c:v>
                  </c:pt>
                  <c:pt idx="101">
                    <c:v>I</c:v>
                  </c:pt>
                  <c:pt idx="111">
                    <c:v>II</c:v>
                  </c:pt>
                  <c:pt idx="121">
                    <c:v>III</c:v>
                  </c:pt>
                </c:lvl>
                <c:lvl>
                  <c:pt idx="0">
                    <c:v>april</c:v>
                  </c:pt>
                  <c:pt idx="9">
                    <c:v>maj</c:v>
                  </c:pt>
                  <c:pt idx="40">
                    <c:v>juni</c:v>
                  </c:pt>
                  <c:pt idx="70">
                    <c:v>juli</c:v>
                  </c:pt>
                  <c:pt idx="101">
                    <c:v>avgust</c:v>
                  </c:pt>
                </c:lvl>
              </c:multiLvlStrCache>
            </c:multiLvlStrRef>
          </c:cat>
          <c:val>
            <c:numRef>
              <c:f>[1]Sheet1!$E$5:$E$136</c:f>
              <c:numCache>
                <c:formatCode>General</c:formatCode>
                <c:ptCount val="132"/>
                <c:pt idx="56">
                  <c:v>11</c:v>
                </c:pt>
                <c:pt idx="57">
                  <c:v>7</c:v>
                </c:pt>
                <c:pt idx="60">
                  <c:v>11</c:v>
                </c:pt>
                <c:pt idx="61">
                  <c:v>15</c:v>
                </c:pt>
                <c:pt idx="63">
                  <c:v>15</c:v>
                </c:pt>
                <c:pt idx="67">
                  <c:v>10</c:v>
                </c:pt>
                <c:pt idx="69">
                  <c:v>6</c:v>
                </c:pt>
                <c:pt idx="71">
                  <c:v>9</c:v>
                </c:pt>
                <c:pt idx="75">
                  <c:v>9</c:v>
                </c:pt>
                <c:pt idx="76">
                  <c:v>8.5</c:v>
                </c:pt>
                <c:pt idx="97">
                  <c:v>22</c:v>
                </c:pt>
                <c:pt idx="111">
                  <c:v>20.5</c:v>
                </c:pt>
                <c:pt idx="113">
                  <c:v>18.5</c:v>
                </c:pt>
                <c:pt idx="116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58-4DDD-BD30-8833DDD7D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7161344"/>
        <c:axId val="117172480"/>
      </c:barChart>
      <c:catAx>
        <c:axId val="11716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 baseline="0">
                <a:solidFill>
                  <a:schemeClr val="tx1"/>
                </a:solidFill>
              </a:defRPr>
            </a:pPr>
            <a:endParaRPr lang="en-US"/>
          </a:p>
        </c:txPr>
        <c:crossAx val="117172480"/>
        <c:crosses val="autoZero"/>
        <c:auto val="1"/>
        <c:lblAlgn val="ctr"/>
        <c:lblOffset val="100"/>
        <c:noMultiLvlLbl val="0"/>
      </c:catAx>
      <c:valAx>
        <c:axId val="117172480"/>
        <c:scaling>
          <c:orientation val="minMax"/>
          <c:max val="6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161344"/>
        <c:crosses val="autoZero"/>
        <c:crossBetween val="between"/>
      </c:valAx>
      <c:spPr>
        <a:ln w="31750">
          <a:solidFill>
            <a:sysClr val="window" lastClr="FFFFFF"/>
          </a:solidFill>
        </a:ln>
      </c:spPr>
    </c:plotArea>
    <c:legend>
      <c:legendPos val="r"/>
      <c:layout>
        <c:manualLayout>
          <c:xMode val="edge"/>
          <c:yMode val="edge"/>
          <c:x val="0.81535745742980648"/>
          <c:y val="3.0923079312430587E-2"/>
          <c:w val="0.1584424254311563"/>
          <c:h val="8.0096211198713213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 w="25400">
      <a:solidFill>
        <a:sysClr val="windowText" lastClr="000000"/>
      </a:solidFill>
    </a:ln>
  </c:spPr>
  <c:printSettings>
    <c:headerFooter/>
    <c:pageMargins b="0" l="0" r="0" t="0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32667</xdr:colOff>
      <xdr:row>2</xdr:row>
      <xdr:rowOff>289379</xdr:rowOff>
    </xdr:from>
    <xdr:to>
      <xdr:col>29</xdr:col>
      <xdr:colOff>585108</xdr:colOff>
      <xdr:row>47</xdr:row>
      <xdr:rowOff>1143000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.kostic\Desktop\raspored%20navodnjavanja%20-%20ki&#353;e%20grafikon%20kona&#269;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5"/>
      <sheetName val="Sheet4"/>
      <sheetName val="Sheet2"/>
    </sheetNames>
    <sheetDataSet>
      <sheetData sheetId="0">
        <row r="4">
          <cell r="D4" t="str">
            <v>kiša lit/m²</v>
          </cell>
          <cell r="E4" t="str">
            <v>navodnjavanje</v>
          </cell>
        </row>
        <row r="5">
          <cell r="B5" t="str">
            <v>april</v>
          </cell>
          <cell r="C5" t="str">
            <v>III</v>
          </cell>
        </row>
        <row r="6">
          <cell r="D6">
            <v>5</v>
          </cell>
        </row>
        <row r="10">
          <cell r="D10">
            <v>13</v>
          </cell>
        </row>
        <row r="11">
          <cell r="D11">
            <v>16</v>
          </cell>
        </row>
        <row r="14">
          <cell r="B14" t="str">
            <v>maj</v>
          </cell>
          <cell r="C14" t="str">
            <v xml:space="preserve">I </v>
          </cell>
        </row>
        <row r="19">
          <cell r="D19">
            <v>3</v>
          </cell>
        </row>
        <row r="21">
          <cell r="D21">
            <v>30</v>
          </cell>
        </row>
        <row r="24">
          <cell r="C24" t="str">
            <v xml:space="preserve">II </v>
          </cell>
        </row>
        <row r="25">
          <cell r="D25">
            <v>5</v>
          </cell>
        </row>
        <row r="26">
          <cell r="D26">
            <v>7</v>
          </cell>
        </row>
        <row r="27">
          <cell r="D27">
            <v>4</v>
          </cell>
        </row>
        <row r="28">
          <cell r="D28">
            <v>4</v>
          </cell>
        </row>
        <row r="30">
          <cell r="D30">
            <v>4</v>
          </cell>
        </row>
        <row r="32">
          <cell r="D32">
            <v>16</v>
          </cell>
        </row>
        <row r="33">
          <cell r="D33">
            <v>17</v>
          </cell>
        </row>
        <row r="34">
          <cell r="C34" t="str">
            <v>III</v>
          </cell>
        </row>
        <row r="41">
          <cell r="D41">
            <v>14</v>
          </cell>
        </row>
        <row r="43">
          <cell r="D43">
            <v>7.5</v>
          </cell>
        </row>
        <row r="44">
          <cell r="D44">
            <v>4</v>
          </cell>
        </row>
        <row r="45">
          <cell r="B45" t="str">
            <v>juni</v>
          </cell>
          <cell r="C45" t="str">
            <v>I</v>
          </cell>
        </row>
        <row r="51">
          <cell r="D51">
            <v>11</v>
          </cell>
        </row>
        <row r="55">
          <cell r="C55" t="str">
            <v>II</v>
          </cell>
          <cell r="D55">
            <v>2</v>
          </cell>
        </row>
        <row r="57">
          <cell r="D57">
            <v>6</v>
          </cell>
        </row>
        <row r="61">
          <cell r="E61">
            <v>11</v>
          </cell>
        </row>
        <row r="62">
          <cell r="E62">
            <v>7</v>
          </cell>
        </row>
        <row r="65">
          <cell r="C65" t="str">
            <v>III</v>
          </cell>
          <cell r="E65">
            <v>11</v>
          </cell>
        </row>
        <row r="66">
          <cell r="E66">
            <v>15</v>
          </cell>
        </row>
        <row r="68">
          <cell r="E68">
            <v>15</v>
          </cell>
        </row>
        <row r="72">
          <cell r="E72">
            <v>10</v>
          </cell>
        </row>
        <row r="74">
          <cell r="E74">
            <v>6</v>
          </cell>
        </row>
        <row r="75">
          <cell r="B75" t="str">
            <v>juli</v>
          </cell>
          <cell r="C75" t="str">
            <v>I</v>
          </cell>
          <cell r="D75">
            <v>1</v>
          </cell>
        </row>
        <row r="76">
          <cell r="E76">
            <v>9</v>
          </cell>
        </row>
        <row r="80">
          <cell r="E80">
            <v>9</v>
          </cell>
        </row>
        <row r="81">
          <cell r="E81">
            <v>8.5</v>
          </cell>
        </row>
        <row r="85">
          <cell r="C85" t="str">
            <v>II</v>
          </cell>
          <cell r="D85">
            <v>8</v>
          </cell>
        </row>
        <row r="91">
          <cell r="D91">
            <v>15</v>
          </cell>
        </row>
        <row r="92">
          <cell r="D92">
            <v>15</v>
          </cell>
        </row>
        <row r="93">
          <cell r="D93">
            <v>62.5</v>
          </cell>
        </row>
        <row r="95">
          <cell r="C95" t="str">
            <v>III</v>
          </cell>
        </row>
        <row r="102">
          <cell r="E102">
            <v>22</v>
          </cell>
        </row>
        <row r="106">
          <cell r="B106" t="str">
            <v>avgust</v>
          </cell>
          <cell r="C106" t="str">
            <v>I</v>
          </cell>
          <cell r="D106">
            <v>4</v>
          </cell>
        </row>
        <row r="108">
          <cell r="D108">
            <v>3</v>
          </cell>
        </row>
        <row r="110">
          <cell r="D110">
            <v>18</v>
          </cell>
        </row>
        <row r="116">
          <cell r="C116" t="str">
            <v>II</v>
          </cell>
          <cell r="E116">
            <v>20.5</v>
          </cell>
        </row>
        <row r="118">
          <cell r="E118">
            <v>18.5</v>
          </cell>
        </row>
        <row r="121">
          <cell r="E121">
            <v>18.5</v>
          </cell>
        </row>
        <row r="126">
          <cell r="C126" t="str">
            <v>III</v>
          </cell>
        </row>
        <row r="130">
          <cell r="D130">
            <v>17</v>
          </cell>
        </row>
        <row r="132">
          <cell r="D132">
            <v>11</v>
          </cell>
        </row>
        <row r="133">
          <cell r="D133">
            <v>4</v>
          </cell>
        </row>
        <row r="134">
          <cell r="D134">
            <v>7</v>
          </cell>
        </row>
        <row r="136">
          <cell r="D136">
            <v>0.5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6"/>
  <sheetViews>
    <sheetView tabSelected="1" zoomScale="40" zoomScaleNormal="40" workbookViewId="0">
      <selection activeCell="N51" sqref="N51"/>
    </sheetView>
  </sheetViews>
  <sheetFormatPr defaultColWidth="9.6640625" defaultRowHeight="18" x14ac:dyDescent="0.3"/>
  <cols>
    <col min="1" max="1" width="1" style="47" customWidth="1"/>
    <col min="2" max="2" width="9.6640625" style="47" customWidth="1"/>
    <col min="3" max="4" width="13.6640625" style="47" customWidth="1"/>
    <col min="5" max="6" width="9.6640625" style="47" customWidth="1"/>
    <col min="7" max="7" width="9.6640625" style="148" customWidth="1"/>
    <col min="8" max="10" width="9.6640625" style="47" customWidth="1"/>
    <col min="11" max="11" width="13.6640625" style="47" customWidth="1"/>
    <col min="12" max="12" width="9.6640625" style="47"/>
    <col min="13" max="13" width="7.6640625" style="47" customWidth="1"/>
    <col min="14" max="14" width="13.6640625" style="47" customWidth="1"/>
    <col min="15" max="16" width="9.6640625" style="47" customWidth="1"/>
    <col min="17" max="17" width="13.6640625" style="47" customWidth="1"/>
    <col min="18" max="19" width="9.6640625" style="47" customWidth="1"/>
    <col min="20" max="22" width="13.6640625" style="47" customWidth="1"/>
    <col min="23" max="25" width="9.6640625" style="47" customWidth="1"/>
    <col min="26" max="28" width="13.6640625" style="47" customWidth="1"/>
    <col min="29" max="30" width="9.6640625" style="47" customWidth="1"/>
    <col min="31" max="32" width="13.6640625" style="47" customWidth="1"/>
    <col min="33" max="33" width="9.6640625" style="47" customWidth="1"/>
    <col min="34" max="34" width="13.6640625" style="47" customWidth="1"/>
    <col min="35" max="35" width="9.6640625" style="47" customWidth="1"/>
    <col min="36" max="36" width="13.6640625" style="47" customWidth="1"/>
    <col min="37" max="37" width="9.6640625" style="47" customWidth="1"/>
    <col min="38" max="38" width="14.44140625" style="47" bestFit="1" customWidth="1"/>
    <col min="39" max="39" width="13.6640625" style="47" customWidth="1"/>
    <col min="40" max="40" width="9.6640625" style="47" customWidth="1"/>
    <col min="41" max="41" width="14.88671875" style="120" customWidth="1"/>
    <col min="42" max="42" width="14.109375" style="47" customWidth="1"/>
    <col min="43" max="43" width="26" style="47" customWidth="1"/>
    <col min="44" max="44" width="18.5546875" style="47" customWidth="1"/>
    <col min="45" max="45" width="12.88671875" style="79" customWidth="1"/>
    <col min="46" max="46" width="9.6640625" style="47" customWidth="1"/>
    <col min="47" max="16384" width="9.6640625" style="47"/>
  </cols>
  <sheetData>
    <row r="1" spans="2:47" s="1" customFormat="1" ht="15" customHeight="1" thickBot="1" x14ac:dyDescent="0.35">
      <c r="G1" s="2"/>
      <c r="AO1" s="3"/>
      <c r="AS1" s="4"/>
    </row>
    <row r="2" spans="2:47" s="1" customFormat="1" ht="30" customHeight="1" thickBot="1" x14ac:dyDescent="0.35">
      <c r="B2" s="167" t="s">
        <v>0</v>
      </c>
      <c r="C2" s="168"/>
      <c r="D2" s="169"/>
      <c r="E2" s="5" t="s">
        <v>1</v>
      </c>
      <c r="F2" s="167" t="s">
        <v>2</v>
      </c>
      <c r="G2" s="168"/>
      <c r="H2" s="168"/>
      <c r="I2" s="168"/>
      <c r="J2" s="169"/>
      <c r="K2" s="6" t="s">
        <v>3</v>
      </c>
      <c r="M2" s="174" t="s">
        <v>4</v>
      </c>
      <c r="N2" s="175"/>
      <c r="O2" s="175"/>
      <c r="P2" s="175"/>
      <c r="Q2" s="176"/>
      <c r="S2" s="174" t="s">
        <v>5</v>
      </c>
      <c r="T2" s="175"/>
      <c r="U2" s="175"/>
      <c r="V2" s="176"/>
      <c r="X2" s="174" t="s">
        <v>6</v>
      </c>
      <c r="Y2" s="175"/>
      <c r="Z2" s="175"/>
      <c r="AA2" s="175"/>
      <c r="AB2" s="176"/>
      <c r="AD2" s="174" t="s">
        <v>7</v>
      </c>
      <c r="AE2" s="175"/>
      <c r="AF2" s="175"/>
      <c r="AG2" s="175"/>
      <c r="AH2" s="176"/>
      <c r="AJ2" s="167" t="s">
        <v>8</v>
      </c>
      <c r="AK2" s="168"/>
      <c r="AL2" s="168"/>
      <c r="AM2" s="169"/>
      <c r="AO2" s="3"/>
      <c r="AS2" s="4"/>
    </row>
    <row r="3" spans="2:47" s="1" customFormat="1" ht="15" customHeight="1" thickBot="1" x14ac:dyDescent="0.35">
      <c r="C3" s="7"/>
      <c r="D3" s="8"/>
      <c r="E3" s="8"/>
      <c r="F3" s="8"/>
      <c r="G3" s="9"/>
      <c r="H3" s="8"/>
      <c r="I3" s="8"/>
      <c r="J3" s="8"/>
      <c r="K3" s="10"/>
      <c r="M3" s="11"/>
      <c r="N3" s="11"/>
      <c r="O3" s="11"/>
      <c r="P3" s="12"/>
      <c r="Q3" s="11"/>
      <c r="S3" s="11"/>
      <c r="T3" s="11"/>
      <c r="U3" s="11"/>
      <c r="V3" s="11"/>
      <c r="X3" s="11"/>
      <c r="Y3" s="11"/>
      <c r="Z3" s="11"/>
      <c r="AA3" s="11"/>
      <c r="AB3" s="11"/>
      <c r="AD3" s="11"/>
      <c r="AE3" s="11"/>
      <c r="AF3" s="11"/>
      <c r="AG3" s="11"/>
      <c r="AH3" s="11"/>
      <c r="AJ3" s="13"/>
      <c r="AK3" s="13"/>
      <c r="AL3" s="13"/>
      <c r="AM3" s="14"/>
      <c r="AO3" s="3"/>
      <c r="AS3" s="4"/>
    </row>
    <row r="4" spans="2:47" s="23" customFormat="1" ht="60" customHeight="1" thickBot="1" x14ac:dyDescent="0.35">
      <c r="B4" s="15" t="s">
        <v>9</v>
      </c>
      <c r="C4" s="16" t="s">
        <v>10</v>
      </c>
      <c r="D4" s="16" t="s">
        <v>11</v>
      </c>
      <c r="E4" s="17" t="s">
        <v>12</v>
      </c>
      <c r="F4" s="18" t="s">
        <v>13</v>
      </c>
      <c r="G4" s="19" t="s">
        <v>14</v>
      </c>
      <c r="H4" s="20" t="s">
        <v>15</v>
      </c>
      <c r="I4" s="20" t="s">
        <v>16</v>
      </c>
      <c r="J4" s="21" t="s">
        <v>17</v>
      </c>
      <c r="K4" s="22" t="s">
        <v>18</v>
      </c>
      <c r="M4" s="24" t="s">
        <v>19</v>
      </c>
      <c r="N4" s="25" t="s">
        <v>20</v>
      </c>
      <c r="O4" s="25" t="s">
        <v>21</v>
      </c>
      <c r="P4" s="26" t="s">
        <v>22</v>
      </c>
      <c r="Q4" s="27" t="s">
        <v>23</v>
      </c>
      <c r="S4" s="28" t="s">
        <v>19</v>
      </c>
      <c r="T4" s="29" t="s">
        <v>10</v>
      </c>
      <c r="U4" s="30" t="s">
        <v>11</v>
      </c>
      <c r="V4" s="31" t="s">
        <v>18</v>
      </c>
      <c r="X4" s="28" t="s">
        <v>24</v>
      </c>
      <c r="Y4" s="29" t="s">
        <v>19</v>
      </c>
      <c r="Z4" s="29" t="s">
        <v>10</v>
      </c>
      <c r="AA4" s="30" t="s">
        <v>11</v>
      </c>
      <c r="AB4" s="31" t="s">
        <v>18</v>
      </c>
      <c r="AD4" s="28" t="s">
        <v>19</v>
      </c>
      <c r="AE4" s="29" t="s">
        <v>10</v>
      </c>
      <c r="AF4" s="29" t="s">
        <v>11</v>
      </c>
      <c r="AG4" s="30" t="s">
        <v>24</v>
      </c>
      <c r="AH4" s="32" t="s">
        <v>22</v>
      </c>
      <c r="AJ4" s="33" t="s">
        <v>10</v>
      </c>
      <c r="AK4" s="34" t="s">
        <v>19</v>
      </c>
      <c r="AL4" s="35" t="s">
        <v>11</v>
      </c>
      <c r="AM4" s="36" t="s">
        <v>25</v>
      </c>
      <c r="AO4" s="37"/>
      <c r="AS4" s="38"/>
    </row>
    <row r="5" spans="2:47" ht="18" customHeight="1" thickBot="1" x14ac:dyDescent="0.35">
      <c r="B5" s="39">
        <v>1</v>
      </c>
      <c r="C5" s="40" t="s">
        <v>26</v>
      </c>
      <c r="D5" s="40">
        <v>388</v>
      </c>
      <c r="E5" s="41">
        <v>300</v>
      </c>
      <c r="F5" s="42">
        <v>19</v>
      </c>
      <c r="G5" s="43">
        <f>100/(0.7*F5)*10000</f>
        <v>75187.969924812045</v>
      </c>
      <c r="H5" s="43">
        <v>70000</v>
      </c>
      <c r="I5" s="44">
        <v>21.4</v>
      </c>
      <c r="J5" s="45">
        <v>8750</v>
      </c>
      <c r="K5" s="46">
        <v>7997.0930232558139</v>
      </c>
      <c r="M5" s="170" t="s">
        <v>27</v>
      </c>
      <c r="N5" s="171"/>
      <c r="O5" s="171"/>
      <c r="P5" s="171"/>
      <c r="Q5" s="172"/>
      <c r="S5" s="39">
        <v>1</v>
      </c>
      <c r="T5" s="40" t="s">
        <v>28</v>
      </c>
      <c r="U5" s="48">
        <v>5075</v>
      </c>
      <c r="V5" s="46">
        <v>11646.59468438538</v>
      </c>
      <c r="X5" s="157">
        <v>300</v>
      </c>
      <c r="Y5" s="40">
        <v>1</v>
      </c>
      <c r="Z5" s="40" t="s">
        <v>29</v>
      </c>
      <c r="AA5" s="48" t="s">
        <v>30</v>
      </c>
      <c r="AB5" s="46">
        <v>9879.568106312292</v>
      </c>
      <c r="AD5" s="39">
        <v>1</v>
      </c>
      <c r="AE5" s="40" t="s">
        <v>28</v>
      </c>
      <c r="AF5" s="49">
        <v>4351</v>
      </c>
      <c r="AG5" s="50">
        <v>330</v>
      </c>
      <c r="AH5" s="51">
        <v>20.399999999999999</v>
      </c>
      <c r="AJ5" s="52" t="s">
        <v>31</v>
      </c>
      <c r="AK5" s="53">
        <v>1</v>
      </c>
      <c r="AL5" s="54">
        <v>43</v>
      </c>
      <c r="AM5" s="55">
        <v>6812.5000000000009</v>
      </c>
      <c r="AO5" s="56" t="s">
        <v>32</v>
      </c>
      <c r="AP5" s="57" t="s">
        <v>33</v>
      </c>
      <c r="AQ5" s="1"/>
      <c r="AR5" s="1"/>
      <c r="AS5" s="38"/>
    </row>
    <row r="6" spans="2:47" ht="18" customHeight="1" thickBot="1" x14ac:dyDescent="0.35">
      <c r="B6" s="58">
        <v>2</v>
      </c>
      <c r="C6" s="59" t="s">
        <v>34</v>
      </c>
      <c r="D6" s="60">
        <v>344</v>
      </c>
      <c r="E6" s="61">
        <v>300</v>
      </c>
      <c r="F6" s="62">
        <v>19</v>
      </c>
      <c r="G6" s="63">
        <f t="shared" ref="G6:G45" si="0">100/(0.7*F6)*10000</f>
        <v>75187.969924812045</v>
      </c>
      <c r="H6" s="63">
        <v>79000</v>
      </c>
      <c r="I6" s="64">
        <v>21.2</v>
      </c>
      <c r="J6" s="65">
        <v>8571.4285714285706</v>
      </c>
      <c r="K6" s="66">
        <v>7853.8205980066432</v>
      </c>
      <c r="M6" s="67">
        <v>1</v>
      </c>
      <c r="N6" s="40" t="s">
        <v>28</v>
      </c>
      <c r="O6" s="40">
        <v>6</v>
      </c>
      <c r="P6" s="68">
        <v>21.5</v>
      </c>
      <c r="Q6" s="69">
        <v>10474</v>
      </c>
      <c r="S6" s="70">
        <v>2</v>
      </c>
      <c r="T6" s="71" t="s">
        <v>28</v>
      </c>
      <c r="U6" s="72">
        <v>5685</v>
      </c>
      <c r="V6" s="73">
        <v>11454.941860465115</v>
      </c>
      <c r="X6" s="153"/>
      <c r="Y6" s="59">
        <v>2</v>
      </c>
      <c r="Z6" s="59" t="s">
        <v>29</v>
      </c>
      <c r="AA6" s="74" t="s">
        <v>35</v>
      </c>
      <c r="AB6" s="66">
        <v>9721.0686600221488</v>
      </c>
      <c r="AD6" s="58">
        <v>2</v>
      </c>
      <c r="AE6" s="59" t="s">
        <v>29</v>
      </c>
      <c r="AF6" s="60" t="s">
        <v>35</v>
      </c>
      <c r="AG6" s="75">
        <v>350</v>
      </c>
      <c r="AH6" s="76">
        <v>20.5</v>
      </c>
      <c r="AJ6" s="157" t="s">
        <v>26</v>
      </c>
      <c r="AK6" s="40">
        <v>1</v>
      </c>
      <c r="AL6" s="50">
        <v>5601</v>
      </c>
      <c r="AM6" s="46">
        <v>8398.2558139534885</v>
      </c>
      <c r="AO6" s="77" t="s">
        <v>36</v>
      </c>
      <c r="AP6" s="78" t="s">
        <v>37</v>
      </c>
    </row>
    <row r="7" spans="2:47" ht="18" customHeight="1" x14ac:dyDescent="0.3">
      <c r="B7" s="58">
        <v>3</v>
      </c>
      <c r="C7" s="59" t="s">
        <v>38</v>
      </c>
      <c r="D7" s="60" t="s">
        <v>39</v>
      </c>
      <c r="E7" s="61">
        <v>330</v>
      </c>
      <c r="F7" s="62">
        <v>19</v>
      </c>
      <c r="G7" s="63">
        <f t="shared" si="0"/>
        <v>75187.969924812045</v>
      </c>
      <c r="H7" s="63">
        <v>72000</v>
      </c>
      <c r="I7" s="64">
        <v>21</v>
      </c>
      <c r="J7" s="65">
        <v>9464.2857142857138</v>
      </c>
      <c r="K7" s="66">
        <v>8693.9368770764104</v>
      </c>
      <c r="M7" s="80">
        <v>2</v>
      </c>
      <c r="N7" s="59" t="s">
        <v>29</v>
      </c>
      <c r="O7" s="59">
        <v>5</v>
      </c>
      <c r="P7" s="81">
        <v>21.5</v>
      </c>
      <c r="Q7" s="82">
        <v>9525</v>
      </c>
      <c r="S7" s="39">
        <v>3</v>
      </c>
      <c r="T7" s="40" t="s">
        <v>40</v>
      </c>
      <c r="U7" s="48" t="s">
        <v>41</v>
      </c>
      <c r="V7" s="46">
        <v>10513.911960132893</v>
      </c>
      <c r="X7" s="153"/>
      <c r="Y7" s="59">
        <v>3</v>
      </c>
      <c r="Z7" s="59" t="s">
        <v>28</v>
      </c>
      <c r="AA7" s="74">
        <v>4351</v>
      </c>
      <c r="AB7" s="66">
        <v>9182.3551125876693</v>
      </c>
      <c r="AD7" s="58">
        <v>3</v>
      </c>
      <c r="AE7" s="59" t="s">
        <v>38</v>
      </c>
      <c r="AF7" s="60" t="s">
        <v>42</v>
      </c>
      <c r="AG7" s="75">
        <v>500</v>
      </c>
      <c r="AH7" s="76">
        <v>20.5</v>
      </c>
      <c r="AJ7" s="153"/>
      <c r="AK7" s="59">
        <v>2</v>
      </c>
      <c r="AL7" s="75">
        <v>388</v>
      </c>
      <c r="AM7" s="66">
        <v>7997.0930232558139</v>
      </c>
      <c r="AO7" s="173" t="s">
        <v>43</v>
      </c>
      <c r="AP7" s="163" t="s">
        <v>44</v>
      </c>
      <c r="AQ7" s="159" t="s">
        <v>45</v>
      </c>
      <c r="AR7" s="57" t="s">
        <v>46</v>
      </c>
      <c r="AS7" s="83" t="s">
        <v>47</v>
      </c>
    </row>
    <row r="8" spans="2:47" ht="18" customHeight="1" x14ac:dyDescent="0.3">
      <c r="B8" s="58">
        <v>4</v>
      </c>
      <c r="C8" s="59" t="s">
        <v>38</v>
      </c>
      <c r="D8" s="60" t="s">
        <v>48</v>
      </c>
      <c r="E8" s="61">
        <v>370</v>
      </c>
      <c r="F8" s="62">
        <v>19</v>
      </c>
      <c r="G8" s="63">
        <f t="shared" si="0"/>
        <v>75187.969924812045</v>
      </c>
      <c r="H8" s="63">
        <v>77000</v>
      </c>
      <c r="I8" s="64">
        <v>20.5</v>
      </c>
      <c r="J8" s="65">
        <v>8035.7142857142862</v>
      </c>
      <c r="K8" s="66">
        <v>7428.363787375416</v>
      </c>
      <c r="M8" s="80">
        <v>3</v>
      </c>
      <c r="N8" s="84" t="s">
        <v>40</v>
      </c>
      <c r="O8" s="59">
        <v>6</v>
      </c>
      <c r="P8" s="81">
        <v>22</v>
      </c>
      <c r="Q8" s="82">
        <v>9394</v>
      </c>
      <c r="S8" s="58">
        <v>4</v>
      </c>
      <c r="T8" s="59" t="s">
        <v>40</v>
      </c>
      <c r="U8" s="74" t="s">
        <v>49</v>
      </c>
      <c r="V8" s="66">
        <v>10486.918604651164</v>
      </c>
      <c r="X8" s="153"/>
      <c r="Y8" s="59">
        <v>4</v>
      </c>
      <c r="Z8" s="59" t="s">
        <v>38</v>
      </c>
      <c r="AA8" s="74" t="s">
        <v>39</v>
      </c>
      <c r="AB8" s="66">
        <v>8693.9368770764104</v>
      </c>
      <c r="AD8" s="58">
        <v>4</v>
      </c>
      <c r="AE8" s="59" t="s">
        <v>38</v>
      </c>
      <c r="AF8" s="60" t="s">
        <v>48</v>
      </c>
      <c r="AG8" s="75">
        <v>370</v>
      </c>
      <c r="AH8" s="76">
        <v>20.5</v>
      </c>
      <c r="AJ8" s="153"/>
      <c r="AK8" s="59">
        <v>3</v>
      </c>
      <c r="AL8" s="75">
        <v>457</v>
      </c>
      <c r="AM8" s="66">
        <v>7813.9534883720926</v>
      </c>
      <c r="AO8" s="173"/>
      <c r="AP8" s="159"/>
      <c r="AQ8" s="159"/>
      <c r="AR8" s="57" t="s">
        <v>50</v>
      </c>
      <c r="AS8" s="83" t="s">
        <v>47</v>
      </c>
    </row>
    <row r="9" spans="2:47" ht="18" customHeight="1" x14ac:dyDescent="0.3">
      <c r="B9" s="58">
        <v>5</v>
      </c>
      <c r="C9" s="59" t="s">
        <v>28</v>
      </c>
      <c r="D9" s="60">
        <v>4351</v>
      </c>
      <c r="E9" s="61">
        <v>330</v>
      </c>
      <c r="F9" s="62">
        <v>19</v>
      </c>
      <c r="G9" s="63">
        <f t="shared" si="0"/>
        <v>75187.969924812045</v>
      </c>
      <c r="H9" s="63">
        <v>79000</v>
      </c>
      <c r="I9" s="64">
        <v>20.399999999999999</v>
      </c>
      <c r="J9" s="65">
        <v>9920.6349206349205</v>
      </c>
      <c r="K9" s="66">
        <v>9182.3551125876693</v>
      </c>
      <c r="M9" s="80">
        <v>4</v>
      </c>
      <c r="N9" s="59" t="s">
        <v>38</v>
      </c>
      <c r="O9" s="59">
        <v>7</v>
      </c>
      <c r="P9" s="81">
        <v>21.7</v>
      </c>
      <c r="Q9" s="82">
        <v>8864</v>
      </c>
      <c r="S9" s="58">
        <v>5</v>
      </c>
      <c r="T9" s="59" t="s">
        <v>28</v>
      </c>
      <c r="U9" s="74">
        <v>5182</v>
      </c>
      <c r="V9" s="66">
        <v>10459.925249169437</v>
      </c>
      <c r="X9" s="153"/>
      <c r="Y9" s="59">
        <v>5</v>
      </c>
      <c r="Z9" s="59" t="s">
        <v>40</v>
      </c>
      <c r="AA9" s="74">
        <v>3114</v>
      </c>
      <c r="AB9" s="66">
        <v>8671.926910299002</v>
      </c>
      <c r="AD9" s="58">
        <v>5</v>
      </c>
      <c r="AE9" s="59" t="s">
        <v>29</v>
      </c>
      <c r="AF9" s="60" t="s">
        <v>30</v>
      </c>
      <c r="AG9" s="75">
        <v>390</v>
      </c>
      <c r="AH9" s="76">
        <v>20.7</v>
      </c>
      <c r="AJ9" s="153"/>
      <c r="AK9" s="59">
        <v>4</v>
      </c>
      <c r="AL9" s="75">
        <v>427</v>
      </c>
      <c r="AM9" s="66">
        <v>7545.6810631229228</v>
      </c>
      <c r="AO9" s="173"/>
      <c r="AP9" s="160"/>
      <c r="AQ9" s="160"/>
      <c r="AR9" s="57" t="s">
        <v>51</v>
      </c>
      <c r="AS9" s="83" t="s">
        <v>47</v>
      </c>
    </row>
    <row r="10" spans="2:47" ht="18" customHeight="1" thickBot="1" x14ac:dyDescent="0.35">
      <c r="B10" s="58">
        <v>6</v>
      </c>
      <c r="C10" s="59" t="s">
        <v>29</v>
      </c>
      <c r="D10" s="60" t="s">
        <v>35</v>
      </c>
      <c r="E10" s="61">
        <v>350</v>
      </c>
      <c r="F10" s="62">
        <v>19</v>
      </c>
      <c r="G10" s="63">
        <f t="shared" si="0"/>
        <v>75187.969924812045</v>
      </c>
      <c r="H10" s="63">
        <v>78000</v>
      </c>
      <c r="I10" s="64">
        <v>20.5</v>
      </c>
      <c r="J10" s="65">
        <v>10515.873015873016</v>
      </c>
      <c r="K10" s="66">
        <v>9721.0686600221488</v>
      </c>
      <c r="M10" s="80">
        <v>5</v>
      </c>
      <c r="N10" s="59" t="s">
        <v>52</v>
      </c>
      <c r="O10" s="59">
        <v>4</v>
      </c>
      <c r="P10" s="81">
        <v>21.9</v>
      </c>
      <c r="Q10" s="82">
        <v>8552</v>
      </c>
      <c r="S10" s="58">
        <v>6</v>
      </c>
      <c r="T10" s="59" t="s">
        <v>28</v>
      </c>
      <c r="U10" s="74">
        <v>5830</v>
      </c>
      <c r="V10" s="66">
        <v>10458.471760797342</v>
      </c>
      <c r="X10" s="153"/>
      <c r="Y10" s="59">
        <v>6</v>
      </c>
      <c r="Z10" s="59" t="s">
        <v>40</v>
      </c>
      <c r="AA10" s="74">
        <v>398</v>
      </c>
      <c r="AB10" s="66">
        <v>8644.9335548172749</v>
      </c>
      <c r="AD10" s="70">
        <v>6</v>
      </c>
      <c r="AE10" s="71" t="s">
        <v>34</v>
      </c>
      <c r="AF10" s="85">
        <v>525</v>
      </c>
      <c r="AG10" s="86">
        <v>510</v>
      </c>
      <c r="AH10" s="87">
        <v>20.8</v>
      </c>
      <c r="AJ10" s="153"/>
      <c r="AK10" s="59">
        <v>5</v>
      </c>
      <c r="AL10" s="75">
        <v>4567</v>
      </c>
      <c r="AM10" s="66">
        <v>7362.956810631229</v>
      </c>
      <c r="AO10" s="162"/>
      <c r="AP10" s="57" t="s">
        <v>53</v>
      </c>
      <c r="AQ10" s="57" t="s">
        <v>54</v>
      </c>
      <c r="AR10" s="57" t="s">
        <v>55</v>
      </c>
      <c r="AS10" s="83" t="s">
        <v>56</v>
      </c>
    </row>
    <row r="11" spans="2:47" ht="18" customHeight="1" thickBot="1" x14ac:dyDescent="0.35">
      <c r="B11" s="58">
        <v>7</v>
      </c>
      <c r="C11" s="59" t="s">
        <v>29</v>
      </c>
      <c r="D11" s="60" t="s">
        <v>30</v>
      </c>
      <c r="E11" s="61">
        <v>390</v>
      </c>
      <c r="F11" s="62">
        <v>19</v>
      </c>
      <c r="G11" s="63">
        <f t="shared" si="0"/>
        <v>75187.969924812045</v>
      </c>
      <c r="H11" s="63">
        <v>75000</v>
      </c>
      <c r="I11" s="64">
        <v>20.7</v>
      </c>
      <c r="J11" s="65">
        <v>10714.285714285714</v>
      </c>
      <c r="K11" s="66">
        <v>9879.568106312292</v>
      </c>
      <c r="M11" s="80">
        <v>6</v>
      </c>
      <c r="N11" s="84" t="s">
        <v>26</v>
      </c>
      <c r="O11" s="59">
        <v>6</v>
      </c>
      <c r="P11" s="81">
        <v>22.4</v>
      </c>
      <c r="Q11" s="82">
        <v>7726</v>
      </c>
      <c r="S11" s="58">
        <v>7</v>
      </c>
      <c r="T11" s="59" t="s">
        <v>38</v>
      </c>
      <c r="U11" s="74" t="s">
        <v>57</v>
      </c>
      <c r="V11" s="66">
        <v>10378.945182724254</v>
      </c>
      <c r="X11" s="153"/>
      <c r="Y11" s="59">
        <v>7</v>
      </c>
      <c r="Z11" s="59" t="s">
        <v>26</v>
      </c>
      <c r="AA11" s="75">
        <v>388</v>
      </c>
      <c r="AB11" s="66">
        <v>7997.0930232558139</v>
      </c>
      <c r="AD11" s="39">
        <v>7</v>
      </c>
      <c r="AE11" s="40" t="s">
        <v>28</v>
      </c>
      <c r="AF11" s="49">
        <v>5075</v>
      </c>
      <c r="AG11" s="50">
        <v>450</v>
      </c>
      <c r="AH11" s="51">
        <v>21</v>
      </c>
      <c r="AJ11" s="158"/>
      <c r="AK11" s="71">
        <v>6</v>
      </c>
      <c r="AL11" s="86">
        <v>555</v>
      </c>
      <c r="AM11" s="73">
        <v>7240.0332225913617</v>
      </c>
      <c r="AO11" s="161" t="s">
        <v>58</v>
      </c>
      <c r="AP11" s="163" t="s">
        <v>59</v>
      </c>
      <c r="AQ11" s="163" t="s">
        <v>60</v>
      </c>
      <c r="AR11" s="78" t="s">
        <v>61</v>
      </c>
      <c r="AS11" s="88" t="s">
        <v>62</v>
      </c>
    </row>
    <row r="12" spans="2:47" ht="18" customHeight="1" thickBot="1" x14ac:dyDescent="0.35">
      <c r="B12" s="58">
        <v>8</v>
      </c>
      <c r="C12" s="59" t="s">
        <v>52</v>
      </c>
      <c r="D12" s="60">
        <v>3023</v>
      </c>
      <c r="E12" s="61">
        <v>390</v>
      </c>
      <c r="F12" s="62">
        <v>19</v>
      </c>
      <c r="G12" s="63">
        <f t="shared" si="0"/>
        <v>75187.969924812045</v>
      </c>
      <c r="H12" s="63">
        <v>71000</v>
      </c>
      <c r="I12" s="64">
        <v>21.7</v>
      </c>
      <c r="J12" s="65">
        <v>8750</v>
      </c>
      <c r="K12" s="66">
        <v>7966.5697674418607</v>
      </c>
      <c r="M12" s="80">
        <v>7</v>
      </c>
      <c r="N12" s="84" t="s">
        <v>34</v>
      </c>
      <c r="O12" s="84">
        <v>6</v>
      </c>
      <c r="P12" s="89">
        <v>21.9</v>
      </c>
      <c r="Q12" s="82">
        <v>7197</v>
      </c>
      <c r="S12" s="70">
        <v>8</v>
      </c>
      <c r="T12" s="71" t="s">
        <v>29</v>
      </c>
      <c r="U12" s="72" t="s">
        <v>63</v>
      </c>
      <c r="V12" s="73">
        <v>10268.895348837208</v>
      </c>
      <c r="X12" s="153"/>
      <c r="Y12" s="59">
        <v>8</v>
      </c>
      <c r="Z12" s="59" t="s">
        <v>52</v>
      </c>
      <c r="AA12" s="74">
        <v>3023</v>
      </c>
      <c r="AB12" s="66">
        <v>7966.5697674418607</v>
      </c>
      <c r="AD12" s="58">
        <v>8</v>
      </c>
      <c r="AE12" s="59" t="s">
        <v>38</v>
      </c>
      <c r="AF12" s="60" t="s">
        <v>39</v>
      </c>
      <c r="AG12" s="75">
        <v>330</v>
      </c>
      <c r="AH12" s="76">
        <v>21</v>
      </c>
      <c r="AJ12" s="152" t="s">
        <v>34</v>
      </c>
      <c r="AK12" s="90">
        <v>1</v>
      </c>
      <c r="AL12" s="91">
        <v>424</v>
      </c>
      <c r="AM12" s="92">
        <v>8605.8970099667767</v>
      </c>
      <c r="AO12" s="162"/>
      <c r="AP12" s="160"/>
      <c r="AQ12" s="160"/>
      <c r="AR12" s="57" t="s">
        <v>64</v>
      </c>
      <c r="AS12" s="83" t="s">
        <v>65</v>
      </c>
    </row>
    <row r="13" spans="2:47" ht="18" customHeight="1" thickBot="1" x14ac:dyDescent="0.35">
      <c r="B13" s="58">
        <v>9</v>
      </c>
      <c r="C13" s="59" t="s">
        <v>40</v>
      </c>
      <c r="D13" s="60">
        <v>3114</v>
      </c>
      <c r="E13" s="61">
        <v>330</v>
      </c>
      <c r="F13" s="62">
        <v>19</v>
      </c>
      <c r="G13" s="63">
        <f t="shared" si="0"/>
        <v>75187.969924812045</v>
      </c>
      <c r="H13" s="63">
        <v>73000</v>
      </c>
      <c r="I13" s="64">
        <v>21.2</v>
      </c>
      <c r="J13" s="65">
        <v>9464.2857142857138</v>
      </c>
      <c r="K13" s="66">
        <v>8671.926910299002</v>
      </c>
      <c r="M13" s="93">
        <v>8</v>
      </c>
      <c r="N13" s="94" t="s">
        <v>31</v>
      </c>
      <c r="O13" s="95">
        <v>1</v>
      </c>
      <c r="P13" s="96">
        <v>23.7</v>
      </c>
      <c r="Q13" s="97">
        <v>6813</v>
      </c>
      <c r="S13" s="39">
        <v>9</v>
      </c>
      <c r="T13" s="40" t="s">
        <v>52</v>
      </c>
      <c r="U13" s="48">
        <v>4000</v>
      </c>
      <c r="V13" s="46">
        <v>9951.4119601328912</v>
      </c>
      <c r="X13" s="153"/>
      <c r="Y13" s="59">
        <v>9</v>
      </c>
      <c r="Z13" s="59" t="s">
        <v>34</v>
      </c>
      <c r="AA13" s="74">
        <v>344</v>
      </c>
      <c r="AB13" s="66">
        <v>7853.8205980066432</v>
      </c>
      <c r="AD13" s="58">
        <v>9</v>
      </c>
      <c r="AE13" s="59" t="s">
        <v>26</v>
      </c>
      <c r="AF13" s="59">
        <v>427</v>
      </c>
      <c r="AG13" s="75">
        <v>400</v>
      </c>
      <c r="AH13" s="76">
        <v>21</v>
      </c>
      <c r="AJ13" s="153"/>
      <c r="AK13" s="59">
        <v>2</v>
      </c>
      <c r="AL13" s="74">
        <v>344</v>
      </c>
      <c r="AM13" s="66">
        <v>7853.8205980066432</v>
      </c>
      <c r="AO13" s="56" t="s">
        <v>66</v>
      </c>
      <c r="AP13" s="57" t="s">
        <v>67</v>
      </c>
    </row>
    <row r="14" spans="2:47" ht="18" customHeight="1" thickBot="1" x14ac:dyDescent="0.35">
      <c r="B14" s="70">
        <v>10</v>
      </c>
      <c r="C14" s="71" t="s">
        <v>40</v>
      </c>
      <c r="D14" s="85">
        <v>398</v>
      </c>
      <c r="E14" s="98">
        <v>390</v>
      </c>
      <c r="F14" s="99">
        <v>19</v>
      </c>
      <c r="G14" s="100">
        <f t="shared" si="0"/>
        <v>75187.969924812045</v>
      </c>
      <c r="H14" s="100">
        <v>72000</v>
      </c>
      <c r="I14" s="101">
        <v>22.9</v>
      </c>
      <c r="J14" s="102">
        <v>9642.8571428571431</v>
      </c>
      <c r="K14" s="73">
        <v>8644.9335548172749</v>
      </c>
      <c r="M14" s="164" t="s">
        <v>24</v>
      </c>
      <c r="N14" s="165"/>
      <c r="O14" s="165"/>
      <c r="P14" s="165"/>
      <c r="Q14" s="166"/>
      <c r="S14" s="58">
        <v>10</v>
      </c>
      <c r="T14" s="59" t="s">
        <v>29</v>
      </c>
      <c r="U14" s="74" t="s">
        <v>68</v>
      </c>
      <c r="V14" s="66">
        <v>9942.8986710963436</v>
      </c>
      <c r="X14" s="158"/>
      <c r="Y14" s="71">
        <v>10</v>
      </c>
      <c r="Z14" s="71" t="s">
        <v>38</v>
      </c>
      <c r="AA14" s="72" t="s">
        <v>48</v>
      </c>
      <c r="AB14" s="73">
        <v>7428.363787375416</v>
      </c>
      <c r="AD14" s="58">
        <v>10</v>
      </c>
      <c r="AE14" s="59" t="s">
        <v>40</v>
      </c>
      <c r="AF14" s="60">
        <v>3114</v>
      </c>
      <c r="AG14" s="75">
        <v>330</v>
      </c>
      <c r="AH14" s="76">
        <v>21.2</v>
      </c>
      <c r="AJ14" s="153"/>
      <c r="AK14" s="59">
        <v>3</v>
      </c>
      <c r="AL14" s="74">
        <v>525</v>
      </c>
      <c r="AM14" s="66">
        <v>7564.784053156146</v>
      </c>
      <c r="AO14" s="103"/>
      <c r="AP14" s="104"/>
      <c r="AQ14" s="104"/>
      <c r="AR14" s="104"/>
      <c r="AS14" s="105"/>
    </row>
    <row r="15" spans="2:47" ht="18" customHeight="1" x14ac:dyDescent="0.3">
      <c r="B15" s="39">
        <v>11</v>
      </c>
      <c r="C15" s="40" t="s">
        <v>31</v>
      </c>
      <c r="D15" s="40">
        <v>43</v>
      </c>
      <c r="E15" s="41">
        <v>400</v>
      </c>
      <c r="F15" s="42">
        <v>22</v>
      </c>
      <c r="G15" s="43">
        <f t="shared" si="0"/>
        <v>64935.06493506494</v>
      </c>
      <c r="H15" s="43">
        <v>60000</v>
      </c>
      <c r="I15" s="44">
        <v>23.7</v>
      </c>
      <c r="J15" s="45">
        <v>7678.5714285714294</v>
      </c>
      <c r="K15" s="46">
        <v>6812.5000000000009</v>
      </c>
      <c r="L15" s="106"/>
      <c r="M15" s="67">
        <v>1</v>
      </c>
      <c r="N15" s="107">
        <v>400</v>
      </c>
      <c r="O15" s="107">
        <v>17</v>
      </c>
      <c r="P15" s="108">
        <v>21.9</v>
      </c>
      <c r="Q15" s="69">
        <v>9169</v>
      </c>
      <c r="S15" s="58">
        <v>11</v>
      </c>
      <c r="T15" s="59" t="s">
        <v>29</v>
      </c>
      <c r="U15" s="74" t="s">
        <v>30</v>
      </c>
      <c r="V15" s="66">
        <v>9879.568106312292</v>
      </c>
      <c r="X15" s="152">
        <v>400</v>
      </c>
      <c r="Y15" s="90">
        <v>1</v>
      </c>
      <c r="Z15" s="90" t="s">
        <v>28</v>
      </c>
      <c r="AA15" s="91">
        <v>5075</v>
      </c>
      <c r="AB15" s="92">
        <v>11646.59468438538</v>
      </c>
      <c r="AD15" s="58">
        <v>11</v>
      </c>
      <c r="AE15" s="59" t="s">
        <v>34</v>
      </c>
      <c r="AF15" s="60">
        <v>344</v>
      </c>
      <c r="AG15" s="75">
        <v>300</v>
      </c>
      <c r="AH15" s="76">
        <v>21.2</v>
      </c>
      <c r="AJ15" s="153"/>
      <c r="AK15" s="59">
        <v>4</v>
      </c>
      <c r="AL15" s="74" t="s">
        <v>69</v>
      </c>
      <c r="AM15" s="66">
        <v>7431.0631229235878</v>
      </c>
      <c r="AO15" s="103"/>
      <c r="AP15" s="104"/>
      <c r="AQ15" s="104"/>
      <c r="AR15" s="104"/>
      <c r="AS15" s="105"/>
    </row>
    <row r="16" spans="2:47" ht="18" customHeight="1" x14ac:dyDescent="0.3">
      <c r="B16" s="58">
        <v>12</v>
      </c>
      <c r="C16" s="59" t="s">
        <v>26</v>
      </c>
      <c r="D16" s="59">
        <v>427</v>
      </c>
      <c r="E16" s="61">
        <v>400</v>
      </c>
      <c r="F16" s="62">
        <v>22</v>
      </c>
      <c r="G16" s="63">
        <f t="shared" si="0"/>
        <v>64935.06493506494</v>
      </c>
      <c r="H16" s="63">
        <v>59000</v>
      </c>
      <c r="I16" s="64">
        <v>21</v>
      </c>
      <c r="J16" s="65">
        <v>8214.2857142857138</v>
      </c>
      <c r="K16" s="66">
        <v>7545.6810631229228</v>
      </c>
      <c r="M16" s="80">
        <v>2</v>
      </c>
      <c r="N16" s="84">
        <v>300</v>
      </c>
      <c r="O16" s="84">
        <v>10</v>
      </c>
      <c r="P16" s="89">
        <v>21.2</v>
      </c>
      <c r="Q16" s="82">
        <v>8604</v>
      </c>
      <c r="S16" s="58">
        <v>12</v>
      </c>
      <c r="T16" s="59" t="s">
        <v>29</v>
      </c>
      <c r="U16" s="74" t="s">
        <v>35</v>
      </c>
      <c r="V16" s="66">
        <v>9721.0686600221488</v>
      </c>
      <c r="X16" s="153"/>
      <c r="Y16" s="59">
        <v>2</v>
      </c>
      <c r="Z16" s="59" t="s">
        <v>28</v>
      </c>
      <c r="AA16" s="74">
        <v>5685</v>
      </c>
      <c r="AB16" s="66">
        <v>11454.941860465115</v>
      </c>
      <c r="AD16" s="58">
        <v>12</v>
      </c>
      <c r="AE16" s="59" t="s">
        <v>26</v>
      </c>
      <c r="AF16" s="59">
        <v>4567</v>
      </c>
      <c r="AG16" s="75">
        <v>400</v>
      </c>
      <c r="AH16" s="76">
        <v>21.2</v>
      </c>
      <c r="AJ16" s="153"/>
      <c r="AK16" s="59">
        <v>5</v>
      </c>
      <c r="AL16" s="74">
        <v>572</v>
      </c>
      <c r="AM16" s="66">
        <v>6387.043189368771</v>
      </c>
      <c r="AO16" s="103"/>
      <c r="AP16" s="109"/>
      <c r="AQ16" s="109"/>
      <c r="AR16" s="109"/>
      <c r="AS16" s="110"/>
      <c r="AT16" s="1"/>
      <c r="AU16" s="1"/>
    </row>
    <row r="17" spans="2:47" ht="18" customHeight="1" thickBot="1" x14ac:dyDescent="0.35">
      <c r="B17" s="58">
        <v>13</v>
      </c>
      <c r="C17" s="59" t="s">
        <v>26</v>
      </c>
      <c r="D17" s="59">
        <v>457</v>
      </c>
      <c r="E17" s="61">
        <v>400</v>
      </c>
      <c r="F17" s="62">
        <v>22</v>
      </c>
      <c r="G17" s="63">
        <f t="shared" si="0"/>
        <v>64935.06493506494</v>
      </c>
      <c r="H17" s="63">
        <v>62000</v>
      </c>
      <c r="I17" s="64">
        <v>21.6</v>
      </c>
      <c r="J17" s="65">
        <v>8571.4285714285706</v>
      </c>
      <c r="K17" s="66">
        <v>7813.9534883720926</v>
      </c>
      <c r="M17" s="80">
        <v>3</v>
      </c>
      <c r="N17" s="84">
        <v>600</v>
      </c>
      <c r="O17" s="84">
        <v>4</v>
      </c>
      <c r="P17" s="89">
        <v>22.9</v>
      </c>
      <c r="Q17" s="82">
        <v>8604</v>
      </c>
      <c r="S17" s="58">
        <v>13</v>
      </c>
      <c r="T17" s="59" t="s">
        <v>28</v>
      </c>
      <c r="U17" s="74">
        <v>4943</v>
      </c>
      <c r="V17" s="66">
        <v>9641.4036544850496</v>
      </c>
      <c r="X17" s="153"/>
      <c r="Y17" s="59">
        <v>3</v>
      </c>
      <c r="Z17" s="59" t="s">
        <v>40</v>
      </c>
      <c r="AA17" s="74" t="s">
        <v>41</v>
      </c>
      <c r="AB17" s="66">
        <v>10513.911960132893</v>
      </c>
      <c r="AD17" s="58">
        <v>13</v>
      </c>
      <c r="AE17" s="59" t="s">
        <v>28</v>
      </c>
      <c r="AF17" s="60">
        <v>5830</v>
      </c>
      <c r="AG17" s="75">
        <v>580</v>
      </c>
      <c r="AH17" s="76">
        <v>21.3</v>
      </c>
      <c r="AJ17" s="154"/>
      <c r="AK17" s="94">
        <v>6</v>
      </c>
      <c r="AL17" s="111" t="s">
        <v>70</v>
      </c>
      <c r="AM17" s="112">
        <v>5337.8322259136221</v>
      </c>
      <c r="AO17" s="103"/>
      <c r="AP17" s="109"/>
      <c r="AQ17" s="109"/>
      <c r="AR17" s="109"/>
      <c r="AS17" s="110"/>
      <c r="AT17" s="1"/>
      <c r="AU17" s="1"/>
    </row>
    <row r="18" spans="2:47" ht="18" customHeight="1" thickBot="1" x14ac:dyDescent="0.35">
      <c r="B18" s="58">
        <v>14</v>
      </c>
      <c r="C18" s="59" t="s">
        <v>26</v>
      </c>
      <c r="D18" s="59">
        <v>4567</v>
      </c>
      <c r="E18" s="61">
        <v>400</v>
      </c>
      <c r="F18" s="62">
        <v>22</v>
      </c>
      <c r="G18" s="63">
        <f t="shared" si="0"/>
        <v>64935.06493506494</v>
      </c>
      <c r="H18" s="63">
        <v>59000</v>
      </c>
      <c r="I18" s="64">
        <v>21.2</v>
      </c>
      <c r="J18" s="65">
        <v>8035.7142857142862</v>
      </c>
      <c r="K18" s="66">
        <v>7362.956810631229</v>
      </c>
      <c r="M18" s="113">
        <v>4</v>
      </c>
      <c r="N18" s="114">
        <v>500</v>
      </c>
      <c r="O18" s="114">
        <v>10</v>
      </c>
      <c r="P18" s="115">
        <v>22.2</v>
      </c>
      <c r="Q18" s="116">
        <v>8311</v>
      </c>
      <c r="S18" s="58">
        <v>14</v>
      </c>
      <c r="T18" s="59" t="s">
        <v>38</v>
      </c>
      <c r="U18" s="74" t="s">
        <v>71</v>
      </c>
      <c r="V18" s="66">
        <v>9580.1495016611298</v>
      </c>
      <c r="X18" s="153"/>
      <c r="Y18" s="59">
        <v>4</v>
      </c>
      <c r="Z18" s="59" t="s">
        <v>40</v>
      </c>
      <c r="AA18" s="74" t="s">
        <v>49</v>
      </c>
      <c r="AB18" s="66">
        <v>10486.918604651164</v>
      </c>
      <c r="AD18" s="58">
        <v>14</v>
      </c>
      <c r="AE18" s="59" t="s">
        <v>28</v>
      </c>
      <c r="AF18" s="60">
        <v>4943</v>
      </c>
      <c r="AG18" s="75">
        <v>400</v>
      </c>
      <c r="AH18" s="76">
        <v>21.3</v>
      </c>
      <c r="AJ18" s="157" t="s">
        <v>38</v>
      </c>
      <c r="AK18" s="40">
        <v>1</v>
      </c>
      <c r="AL18" s="48" t="s">
        <v>57</v>
      </c>
      <c r="AM18" s="46">
        <v>10378.945182724254</v>
      </c>
      <c r="AO18" s="155" t="s">
        <v>72</v>
      </c>
      <c r="AP18" s="155"/>
      <c r="AQ18" s="57" t="s">
        <v>73</v>
      </c>
      <c r="AR18" s="117">
        <v>8766.8740827773745</v>
      </c>
      <c r="AS18" s="4"/>
      <c r="AT18" s="1"/>
      <c r="AU18" s="1"/>
    </row>
    <row r="19" spans="2:47" ht="18" customHeight="1" x14ac:dyDescent="0.3">
      <c r="B19" s="58">
        <v>15</v>
      </c>
      <c r="C19" s="59" t="s">
        <v>34</v>
      </c>
      <c r="D19" s="60">
        <v>424</v>
      </c>
      <c r="E19" s="61">
        <v>460</v>
      </c>
      <c r="F19" s="62">
        <v>20</v>
      </c>
      <c r="G19" s="63">
        <f t="shared" si="0"/>
        <v>71428.571428571435</v>
      </c>
      <c r="H19" s="63">
        <v>66000</v>
      </c>
      <c r="I19" s="64">
        <v>21.8</v>
      </c>
      <c r="J19" s="65">
        <v>9464.2857142857138</v>
      </c>
      <c r="K19" s="66">
        <v>8605.8970099667767</v>
      </c>
      <c r="M19" s="1"/>
      <c r="N19" s="106"/>
      <c r="O19" s="106"/>
      <c r="P19" s="118"/>
      <c r="Q19" s="119"/>
      <c r="S19" s="58">
        <v>15</v>
      </c>
      <c r="T19" s="59" t="s">
        <v>28</v>
      </c>
      <c r="U19" s="74">
        <v>4351</v>
      </c>
      <c r="V19" s="66">
        <v>9182.3551125876693</v>
      </c>
      <c r="X19" s="153"/>
      <c r="Y19" s="59">
        <v>5</v>
      </c>
      <c r="Z19" s="59" t="s">
        <v>28</v>
      </c>
      <c r="AA19" s="74">
        <v>5182</v>
      </c>
      <c r="AB19" s="66">
        <v>10459.925249169437</v>
      </c>
      <c r="AD19" s="58">
        <v>15</v>
      </c>
      <c r="AE19" s="59" t="s">
        <v>40</v>
      </c>
      <c r="AF19" s="60">
        <v>5518</v>
      </c>
      <c r="AG19" s="75">
        <v>500</v>
      </c>
      <c r="AH19" s="76">
        <v>21.3</v>
      </c>
      <c r="AJ19" s="153"/>
      <c r="AK19" s="59">
        <v>2</v>
      </c>
      <c r="AL19" s="74" t="s">
        <v>71</v>
      </c>
      <c r="AM19" s="66">
        <v>9580.1495016611298</v>
      </c>
      <c r="AO19" s="156"/>
      <c r="AP19" s="156"/>
      <c r="AQ19" s="57" t="s">
        <v>74</v>
      </c>
      <c r="AR19" s="117">
        <v>1625</v>
      </c>
      <c r="AS19" s="4"/>
      <c r="AT19" s="1"/>
      <c r="AU19" s="1"/>
    </row>
    <row r="20" spans="2:47" ht="18" customHeight="1" thickBot="1" x14ac:dyDescent="0.35">
      <c r="B20" s="58">
        <v>16</v>
      </c>
      <c r="C20" s="59" t="s">
        <v>34</v>
      </c>
      <c r="D20" s="60" t="s">
        <v>70</v>
      </c>
      <c r="E20" s="61">
        <v>490</v>
      </c>
      <c r="F20" s="62">
        <v>20</v>
      </c>
      <c r="G20" s="63">
        <f t="shared" si="0"/>
        <v>71428.571428571435</v>
      </c>
      <c r="H20" s="63">
        <v>72000</v>
      </c>
      <c r="I20" s="64">
        <v>22.1</v>
      </c>
      <c r="J20" s="65">
        <v>5892.8571428571431</v>
      </c>
      <c r="K20" s="66">
        <v>5337.8322259136221</v>
      </c>
      <c r="S20" s="70">
        <v>16</v>
      </c>
      <c r="T20" s="71" t="s">
        <v>40</v>
      </c>
      <c r="U20" s="72" t="s">
        <v>75</v>
      </c>
      <c r="V20" s="73">
        <v>9058.1395348837214</v>
      </c>
      <c r="X20" s="153"/>
      <c r="Y20" s="59">
        <v>6</v>
      </c>
      <c r="Z20" s="59" t="s">
        <v>29</v>
      </c>
      <c r="AA20" s="74" t="s">
        <v>63</v>
      </c>
      <c r="AB20" s="66">
        <v>10268.895348837208</v>
      </c>
      <c r="AD20" s="58">
        <v>16</v>
      </c>
      <c r="AE20" s="59" t="s">
        <v>38</v>
      </c>
      <c r="AF20" s="60" t="s">
        <v>76</v>
      </c>
      <c r="AG20" s="75">
        <v>480</v>
      </c>
      <c r="AH20" s="76">
        <v>21.4</v>
      </c>
      <c r="AJ20" s="153"/>
      <c r="AK20" s="59">
        <v>3</v>
      </c>
      <c r="AL20" s="74" t="s">
        <v>76</v>
      </c>
      <c r="AM20" s="66">
        <v>8976.3289036544847</v>
      </c>
      <c r="AO20" s="156" t="s">
        <v>77</v>
      </c>
      <c r="AP20" s="156"/>
      <c r="AQ20" s="156"/>
      <c r="AR20" s="117">
        <v>7142</v>
      </c>
      <c r="AS20" s="110"/>
      <c r="AT20" s="1"/>
      <c r="AU20" s="1"/>
    </row>
    <row r="21" spans="2:47" ht="18" customHeight="1" x14ac:dyDescent="0.3">
      <c r="B21" s="58">
        <v>17</v>
      </c>
      <c r="C21" s="59" t="s">
        <v>38</v>
      </c>
      <c r="D21" s="60" t="s">
        <v>76</v>
      </c>
      <c r="E21" s="61">
        <v>480</v>
      </c>
      <c r="F21" s="62">
        <v>20</v>
      </c>
      <c r="G21" s="63">
        <f t="shared" si="0"/>
        <v>71428.571428571435</v>
      </c>
      <c r="H21" s="63">
        <v>69000</v>
      </c>
      <c r="I21" s="64">
        <v>21.4</v>
      </c>
      <c r="J21" s="65">
        <v>9821.4285714285706</v>
      </c>
      <c r="K21" s="66">
        <v>8976.3289036544847</v>
      </c>
      <c r="S21" s="39">
        <v>17</v>
      </c>
      <c r="T21" s="40" t="s">
        <v>40</v>
      </c>
      <c r="U21" s="48">
        <v>5518</v>
      </c>
      <c r="V21" s="46">
        <v>8987.7491694352157</v>
      </c>
      <c r="X21" s="153"/>
      <c r="Y21" s="59">
        <v>7</v>
      </c>
      <c r="Z21" s="59" t="s">
        <v>52</v>
      </c>
      <c r="AA21" s="74">
        <v>4000</v>
      </c>
      <c r="AB21" s="66">
        <v>9951.4119601328912</v>
      </c>
      <c r="AD21" s="58">
        <v>17</v>
      </c>
      <c r="AE21" s="59" t="s">
        <v>26</v>
      </c>
      <c r="AF21" s="59">
        <v>388</v>
      </c>
      <c r="AG21" s="75">
        <v>300</v>
      </c>
      <c r="AH21" s="76">
        <v>21.4</v>
      </c>
      <c r="AJ21" s="153"/>
      <c r="AK21" s="59">
        <v>4</v>
      </c>
      <c r="AL21" s="74" t="s">
        <v>39</v>
      </c>
      <c r="AM21" s="66">
        <v>8693.9368770764104</v>
      </c>
      <c r="AP21" s="1"/>
      <c r="AQ21" s="1"/>
      <c r="AR21" s="4"/>
      <c r="AS21" s="4"/>
      <c r="AT21" s="1"/>
      <c r="AU21" s="1"/>
    </row>
    <row r="22" spans="2:47" ht="18" customHeight="1" x14ac:dyDescent="0.3">
      <c r="B22" s="58">
        <v>18</v>
      </c>
      <c r="C22" s="59" t="s">
        <v>28</v>
      </c>
      <c r="D22" s="60">
        <v>4943</v>
      </c>
      <c r="E22" s="61">
        <v>400</v>
      </c>
      <c r="F22" s="62">
        <v>20</v>
      </c>
      <c r="G22" s="63">
        <f t="shared" si="0"/>
        <v>71428.571428571435</v>
      </c>
      <c r="H22" s="63">
        <v>70000</v>
      </c>
      <c r="I22" s="64">
        <v>21.3</v>
      </c>
      <c r="J22" s="65">
        <v>10535.714285714286</v>
      </c>
      <c r="K22" s="66">
        <v>9641.4036544850496</v>
      </c>
      <c r="S22" s="58">
        <v>18</v>
      </c>
      <c r="T22" s="59" t="s">
        <v>38</v>
      </c>
      <c r="U22" s="74" t="s">
        <v>76</v>
      </c>
      <c r="V22" s="66">
        <v>8976.3289036544847</v>
      </c>
      <c r="X22" s="153"/>
      <c r="Y22" s="59">
        <v>8</v>
      </c>
      <c r="Z22" s="59" t="s">
        <v>29</v>
      </c>
      <c r="AA22" s="74" t="s">
        <v>68</v>
      </c>
      <c r="AB22" s="66">
        <v>9942.8986710963436</v>
      </c>
      <c r="AD22" s="58">
        <v>18</v>
      </c>
      <c r="AE22" s="59" t="s">
        <v>29</v>
      </c>
      <c r="AF22" s="60" t="s">
        <v>63</v>
      </c>
      <c r="AG22" s="75">
        <v>470</v>
      </c>
      <c r="AH22" s="76">
        <v>21.5</v>
      </c>
      <c r="AJ22" s="153"/>
      <c r="AK22" s="59">
        <v>5</v>
      </c>
      <c r="AL22" s="74" t="s">
        <v>42</v>
      </c>
      <c r="AM22" s="66">
        <v>8583.8870431893683</v>
      </c>
      <c r="AP22" s="1"/>
      <c r="AQ22" s="1"/>
      <c r="AR22" s="4"/>
      <c r="AS22" s="4"/>
      <c r="AT22" s="1"/>
      <c r="AU22" s="1"/>
    </row>
    <row r="23" spans="2:47" ht="18" customHeight="1" x14ac:dyDescent="0.3">
      <c r="B23" s="58">
        <v>19</v>
      </c>
      <c r="C23" s="59" t="s">
        <v>28</v>
      </c>
      <c r="D23" s="60">
        <v>5075</v>
      </c>
      <c r="E23" s="61">
        <v>450</v>
      </c>
      <c r="F23" s="62">
        <v>19</v>
      </c>
      <c r="G23" s="63">
        <f t="shared" si="0"/>
        <v>75187.969924812045</v>
      </c>
      <c r="H23" s="63">
        <v>75000</v>
      </c>
      <c r="I23" s="64">
        <v>21</v>
      </c>
      <c r="J23" s="65">
        <v>12678.571428571428</v>
      </c>
      <c r="K23" s="66">
        <v>11646.59468438538</v>
      </c>
      <c r="S23" s="58">
        <v>19</v>
      </c>
      <c r="T23" s="59" t="s">
        <v>38</v>
      </c>
      <c r="U23" s="74" t="s">
        <v>39</v>
      </c>
      <c r="V23" s="66">
        <v>8693.9368770764104</v>
      </c>
      <c r="X23" s="153"/>
      <c r="Y23" s="59">
        <v>9</v>
      </c>
      <c r="Z23" s="59" t="s">
        <v>28</v>
      </c>
      <c r="AA23" s="74">
        <v>4943</v>
      </c>
      <c r="AB23" s="66">
        <v>9641.4036544850496</v>
      </c>
      <c r="AD23" s="58">
        <v>19</v>
      </c>
      <c r="AE23" s="59" t="s">
        <v>29</v>
      </c>
      <c r="AF23" s="60" t="s">
        <v>68</v>
      </c>
      <c r="AG23" s="75">
        <v>430</v>
      </c>
      <c r="AH23" s="76">
        <v>21.5</v>
      </c>
      <c r="AJ23" s="153"/>
      <c r="AK23" s="59">
        <v>6</v>
      </c>
      <c r="AL23" s="74" t="s">
        <v>78</v>
      </c>
      <c r="AM23" s="66">
        <v>8407.8073089701011</v>
      </c>
      <c r="AR23" s="79"/>
    </row>
    <row r="24" spans="2:47" ht="18" customHeight="1" thickBot="1" x14ac:dyDescent="0.35">
      <c r="B24" s="58">
        <v>20</v>
      </c>
      <c r="C24" s="59" t="s">
        <v>28</v>
      </c>
      <c r="D24" s="60">
        <v>5182</v>
      </c>
      <c r="E24" s="61">
        <v>450</v>
      </c>
      <c r="F24" s="62">
        <v>19</v>
      </c>
      <c r="G24" s="63">
        <f t="shared" si="0"/>
        <v>75187.969924812045</v>
      </c>
      <c r="H24" s="63">
        <v>74000</v>
      </c>
      <c r="I24" s="64">
        <v>22.5</v>
      </c>
      <c r="J24" s="65">
        <v>11607.142857142859</v>
      </c>
      <c r="K24" s="66">
        <v>10459.925249169437</v>
      </c>
      <c r="S24" s="58">
        <v>20</v>
      </c>
      <c r="T24" s="59" t="s">
        <v>40</v>
      </c>
      <c r="U24" s="74">
        <v>3114</v>
      </c>
      <c r="V24" s="66">
        <v>8671.926910299002</v>
      </c>
      <c r="X24" s="153"/>
      <c r="Y24" s="59">
        <v>10</v>
      </c>
      <c r="Z24" s="59" t="s">
        <v>40</v>
      </c>
      <c r="AA24" s="74" t="s">
        <v>75</v>
      </c>
      <c r="AB24" s="66">
        <v>9058.1395348837214</v>
      </c>
      <c r="AD24" s="58">
        <v>20</v>
      </c>
      <c r="AE24" s="59" t="s">
        <v>52</v>
      </c>
      <c r="AF24" s="60">
        <v>5051</v>
      </c>
      <c r="AG24" s="75">
        <v>580</v>
      </c>
      <c r="AH24" s="76">
        <v>21.5</v>
      </c>
      <c r="AJ24" s="158"/>
      <c r="AK24" s="71">
        <v>7</v>
      </c>
      <c r="AL24" s="72" t="s">
        <v>48</v>
      </c>
      <c r="AM24" s="73">
        <v>7428.363787375416</v>
      </c>
      <c r="AR24" s="79"/>
    </row>
    <row r="25" spans="2:47" ht="18" customHeight="1" x14ac:dyDescent="0.3">
      <c r="B25" s="58">
        <v>21</v>
      </c>
      <c r="C25" s="59" t="s">
        <v>28</v>
      </c>
      <c r="D25" s="60">
        <v>5685</v>
      </c>
      <c r="E25" s="61">
        <v>490</v>
      </c>
      <c r="F25" s="62">
        <v>19</v>
      </c>
      <c r="G25" s="63">
        <f t="shared" si="0"/>
        <v>75187.969924812045</v>
      </c>
      <c r="H25" s="63">
        <v>71000</v>
      </c>
      <c r="I25" s="64">
        <v>22.3</v>
      </c>
      <c r="J25" s="65">
        <v>12678.571428571428</v>
      </c>
      <c r="K25" s="66">
        <v>11454.941860465115</v>
      </c>
      <c r="S25" s="58">
        <v>21</v>
      </c>
      <c r="T25" s="59" t="s">
        <v>40</v>
      </c>
      <c r="U25" s="74">
        <v>398</v>
      </c>
      <c r="V25" s="66">
        <v>8644.9335548172749</v>
      </c>
      <c r="X25" s="153"/>
      <c r="Y25" s="59">
        <v>11</v>
      </c>
      <c r="Z25" s="59" t="s">
        <v>38</v>
      </c>
      <c r="AA25" s="74" t="s">
        <v>76</v>
      </c>
      <c r="AB25" s="66">
        <v>8976.3289036544847</v>
      </c>
      <c r="AD25" s="58">
        <v>21</v>
      </c>
      <c r="AE25" s="59" t="s">
        <v>26</v>
      </c>
      <c r="AF25" s="59">
        <v>457</v>
      </c>
      <c r="AG25" s="75">
        <v>400</v>
      </c>
      <c r="AH25" s="76">
        <v>21.6</v>
      </c>
      <c r="AJ25" s="152" t="s">
        <v>28</v>
      </c>
      <c r="AK25" s="90">
        <v>1</v>
      </c>
      <c r="AL25" s="91">
        <v>5075</v>
      </c>
      <c r="AM25" s="92">
        <v>11646.59468438538</v>
      </c>
      <c r="AO25" s="155" t="s">
        <v>79</v>
      </c>
      <c r="AP25" s="155"/>
      <c r="AQ25" s="57" t="s">
        <v>80</v>
      </c>
      <c r="AR25" s="83" t="s">
        <v>81</v>
      </c>
    </row>
    <row r="26" spans="2:47" ht="18" customHeight="1" x14ac:dyDescent="0.3">
      <c r="B26" s="58">
        <v>22</v>
      </c>
      <c r="C26" s="59" t="s">
        <v>29</v>
      </c>
      <c r="D26" s="60" t="s">
        <v>68</v>
      </c>
      <c r="E26" s="61">
        <v>430</v>
      </c>
      <c r="F26" s="62">
        <v>19</v>
      </c>
      <c r="G26" s="63">
        <f t="shared" si="0"/>
        <v>75187.969924812045</v>
      </c>
      <c r="H26" s="63">
        <v>70000</v>
      </c>
      <c r="I26" s="64">
        <v>21.5</v>
      </c>
      <c r="J26" s="65">
        <v>10892.857142857141</v>
      </c>
      <c r="K26" s="66">
        <v>9942.8986710963436</v>
      </c>
      <c r="S26" s="58">
        <v>22</v>
      </c>
      <c r="T26" s="59" t="s">
        <v>34</v>
      </c>
      <c r="U26" s="74">
        <v>424</v>
      </c>
      <c r="V26" s="66">
        <v>8605.8970099667767</v>
      </c>
      <c r="X26" s="153"/>
      <c r="Y26" s="59">
        <v>12</v>
      </c>
      <c r="Z26" s="59" t="s">
        <v>34</v>
      </c>
      <c r="AA26" s="74">
        <v>424</v>
      </c>
      <c r="AB26" s="66">
        <v>8605.8970099667767</v>
      </c>
      <c r="AD26" s="58">
        <v>22</v>
      </c>
      <c r="AE26" s="59" t="s">
        <v>52</v>
      </c>
      <c r="AF26" s="60">
        <v>6000</v>
      </c>
      <c r="AG26" s="75">
        <v>600</v>
      </c>
      <c r="AH26" s="76">
        <v>21.6</v>
      </c>
      <c r="AJ26" s="153"/>
      <c r="AK26" s="59">
        <v>2</v>
      </c>
      <c r="AL26" s="74">
        <v>5685</v>
      </c>
      <c r="AM26" s="66">
        <v>11454.941860465115</v>
      </c>
      <c r="AO26" s="156"/>
      <c r="AP26" s="156"/>
      <c r="AQ26" s="57" t="s">
        <v>82</v>
      </c>
      <c r="AR26" s="83" t="s">
        <v>83</v>
      </c>
    </row>
    <row r="27" spans="2:47" ht="18" customHeight="1" x14ac:dyDescent="0.3">
      <c r="B27" s="58">
        <v>23</v>
      </c>
      <c r="C27" s="59" t="s">
        <v>29</v>
      </c>
      <c r="D27" s="60" t="s">
        <v>63</v>
      </c>
      <c r="E27" s="61">
        <v>470</v>
      </c>
      <c r="F27" s="62">
        <v>19</v>
      </c>
      <c r="G27" s="63">
        <f t="shared" si="0"/>
        <v>75187.969924812045</v>
      </c>
      <c r="H27" s="63">
        <v>67000</v>
      </c>
      <c r="I27" s="64">
        <v>21.5</v>
      </c>
      <c r="J27" s="65">
        <v>11250</v>
      </c>
      <c r="K27" s="66">
        <v>10268.895348837208</v>
      </c>
      <c r="S27" s="58">
        <v>23</v>
      </c>
      <c r="T27" s="59" t="s">
        <v>38</v>
      </c>
      <c r="U27" s="74" t="s">
        <v>42</v>
      </c>
      <c r="V27" s="66">
        <v>8583.8870431893683</v>
      </c>
      <c r="X27" s="153"/>
      <c r="Y27" s="59">
        <v>13</v>
      </c>
      <c r="Z27" s="59" t="s">
        <v>26</v>
      </c>
      <c r="AA27" s="75">
        <v>457</v>
      </c>
      <c r="AB27" s="66">
        <v>7813.9534883720926</v>
      </c>
      <c r="AD27" s="58">
        <v>23</v>
      </c>
      <c r="AE27" s="59" t="s">
        <v>52</v>
      </c>
      <c r="AF27" s="60">
        <v>3023</v>
      </c>
      <c r="AG27" s="75">
        <v>390</v>
      </c>
      <c r="AH27" s="76">
        <v>21.7</v>
      </c>
      <c r="AJ27" s="153"/>
      <c r="AK27" s="59">
        <v>3</v>
      </c>
      <c r="AL27" s="74">
        <v>5182</v>
      </c>
      <c r="AM27" s="66">
        <v>10459.925249169437</v>
      </c>
      <c r="AO27" s="156" t="s">
        <v>84</v>
      </c>
      <c r="AP27" s="156"/>
      <c r="AQ27" s="156"/>
      <c r="AR27" s="83" t="s">
        <v>85</v>
      </c>
    </row>
    <row r="28" spans="2:47" ht="18" customHeight="1" x14ac:dyDescent="0.3">
      <c r="B28" s="58">
        <v>24</v>
      </c>
      <c r="C28" s="59" t="s">
        <v>52</v>
      </c>
      <c r="D28" s="60">
        <v>4000</v>
      </c>
      <c r="E28" s="61">
        <v>450</v>
      </c>
      <c r="F28" s="62">
        <v>19</v>
      </c>
      <c r="G28" s="63">
        <f t="shared" si="0"/>
        <v>75187.969924812045</v>
      </c>
      <c r="H28" s="63">
        <v>72000</v>
      </c>
      <c r="I28" s="64">
        <v>22.7</v>
      </c>
      <c r="J28" s="65">
        <v>11071.428571428572</v>
      </c>
      <c r="K28" s="66">
        <v>9951.4119601328912</v>
      </c>
      <c r="S28" s="58">
        <v>24</v>
      </c>
      <c r="T28" s="59" t="s">
        <v>52</v>
      </c>
      <c r="U28" s="74">
        <v>5051</v>
      </c>
      <c r="V28" s="66">
        <v>8475.913621262458</v>
      </c>
      <c r="X28" s="153"/>
      <c r="Y28" s="59">
        <v>14</v>
      </c>
      <c r="Z28" s="59" t="s">
        <v>26</v>
      </c>
      <c r="AA28" s="75">
        <v>427</v>
      </c>
      <c r="AB28" s="66">
        <v>7545.6810631229228</v>
      </c>
      <c r="AD28" s="58">
        <v>24</v>
      </c>
      <c r="AE28" s="59" t="s">
        <v>38</v>
      </c>
      <c r="AF28" s="60" t="s">
        <v>71</v>
      </c>
      <c r="AG28" s="75">
        <v>550</v>
      </c>
      <c r="AH28" s="76">
        <v>21.8</v>
      </c>
      <c r="AJ28" s="153"/>
      <c r="AK28" s="59">
        <v>4</v>
      </c>
      <c r="AL28" s="74">
        <v>5830</v>
      </c>
      <c r="AM28" s="66">
        <v>10458.471760797342</v>
      </c>
      <c r="AR28" s="79"/>
    </row>
    <row r="29" spans="2:47" ht="18" customHeight="1" thickBot="1" x14ac:dyDescent="0.35">
      <c r="B29" s="58">
        <v>25</v>
      </c>
      <c r="C29" s="59" t="s">
        <v>40</v>
      </c>
      <c r="D29" s="60" t="s">
        <v>41</v>
      </c>
      <c r="E29" s="61">
        <v>450</v>
      </c>
      <c r="F29" s="62">
        <v>19</v>
      </c>
      <c r="G29" s="63">
        <f t="shared" si="0"/>
        <v>75187.969924812045</v>
      </c>
      <c r="H29" s="63">
        <v>69000</v>
      </c>
      <c r="I29" s="64">
        <v>22.1</v>
      </c>
      <c r="J29" s="65">
        <v>11607.142857142859</v>
      </c>
      <c r="K29" s="66">
        <v>10513.911960132893</v>
      </c>
      <c r="S29" s="58">
        <v>25</v>
      </c>
      <c r="T29" s="59" t="s">
        <v>38</v>
      </c>
      <c r="U29" s="74" t="s">
        <v>78</v>
      </c>
      <c r="V29" s="66">
        <v>8407.8073089701011</v>
      </c>
      <c r="X29" s="153"/>
      <c r="Y29" s="59">
        <v>15</v>
      </c>
      <c r="Z29" s="59" t="s">
        <v>26</v>
      </c>
      <c r="AA29" s="75">
        <v>4567</v>
      </c>
      <c r="AB29" s="66">
        <v>7362.956810631229</v>
      </c>
      <c r="AD29" s="70">
        <v>25</v>
      </c>
      <c r="AE29" s="71" t="s">
        <v>34</v>
      </c>
      <c r="AF29" s="85">
        <v>424</v>
      </c>
      <c r="AG29" s="86">
        <v>460</v>
      </c>
      <c r="AH29" s="87">
        <v>21.8</v>
      </c>
      <c r="AJ29" s="153"/>
      <c r="AK29" s="59">
        <v>5</v>
      </c>
      <c r="AL29" s="74">
        <v>4943</v>
      </c>
      <c r="AM29" s="66">
        <v>9641.4036544850496</v>
      </c>
      <c r="AR29" s="79"/>
    </row>
    <row r="30" spans="2:47" ht="18" customHeight="1" thickBot="1" x14ac:dyDescent="0.35">
      <c r="B30" s="58">
        <v>26</v>
      </c>
      <c r="C30" s="59" t="s">
        <v>40</v>
      </c>
      <c r="D30" s="60" t="s">
        <v>49</v>
      </c>
      <c r="E30" s="61">
        <v>450</v>
      </c>
      <c r="F30" s="62">
        <v>19</v>
      </c>
      <c r="G30" s="63">
        <f t="shared" si="0"/>
        <v>75187.969924812045</v>
      </c>
      <c r="H30" s="63">
        <v>73000</v>
      </c>
      <c r="I30" s="64">
        <v>22.3</v>
      </c>
      <c r="J30" s="65">
        <v>11607.142857142859</v>
      </c>
      <c r="K30" s="66">
        <v>10486.918604651164</v>
      </c>
      <c r="S30" s="70">
        <v>26</v>
      </c>
      <c r="T30" s="71" t="s">
        <v>26</v>
      </c>
      <c r="U30" s="86">
        <v>5601</v>
      </c>
      <c r="V30" s="73">
        <v>8398.2558139534885</v>
      </c>
      <c r="X30" s="153"/>
      <c r="Y30" s="59">
        <v>16</v>
      </c>
      <c r="Z30" s="59" t="s">
        <v>31</v>
      </c>
      <c r="AA30" s="75">
        <v>43</v>
      </c>
      <c r="AB30" s="66">
        <v>6812.5000000000009</v>
      </c>
      <c r="AD30" s="121">
        <v>26</v>
      </c>
      <c r="AE30" s="90" t="s">
        <v>40</v>
      </c>
      <c r="AF30" s="122" t="s">
        <v>41</v>
      </c>
      <c r="AG30" s="123">
        <v>450</v>
      </c>
      <c r="AH30" s="124">
        <v>22.1</v>
      </c>
      <c r="AJ30" s="154"/>
      <c r="AK30" s="94">
        <v>6</v>
      </c>
      <c r="AL30" s="111">
        <v>4351</v>
      </c>
      <c r="AM30" s="112">
        <v>9182.3551125876693</v>
      </c>
      <c r="AR30" s="79"/>
    </row>
    <row r="31" spans="2:47" ht="18" customHeight="1" thickBot="1" x14ac:dyDescent="0.35">
      <c r="B31" s="70">
        <v>27</v>
      </c>
      <c r="C31" s="71" t="s">
        <v>40</v>
      </c>
      <c r="D31" s="85" t="s">
        <v>75</v>
      </c>
      <c r="E31" s="98">
        <v>490</v>
      </c>
      <c r="F31" s="99">
        <v>21</v>
      </c>
      <c r="G31" s="100">
        <f t="shared" si="0"/>
        <v>68027.210884353743</v>
      </c>
      <c r="H31" s="100">
        <v>68000</v>
      </c>
      <c r="I31" s="101">
        <v>22.1</v>
      </c>
      <c r="J31" s="102">
        <v>10000</v>
      </c>
      <c r="K31" s="73">
        <v>9058.1395348837214</v>
      </c>
      <c r="S31" s="39">
        <v>27</v>
      </c>
      <c r="T31" s="40" t="s">
        <v>26</v>
      </c>
      <c r="U31" s="50">
        <v>388</v>
      </c>
      <c r="V31" s="46">
        <v>7997.0930232558139</v>
      </c>
      <c r="X31" s="154"/>
      <c r="Y31" s="94">
        <v>17</v>
      </c>
      <c r="Z31" s="94" t="s">
        <v>34</v>
      </c>
      <c r="AA31" s="111" t="s">
        <v>70</v>
      </c>
      <c r="AB31" s="112">
        <v>5337.8322259136221</v>
      </c>
      <c r="AD31" s="58">
        <v>27</v>
      </c>
      <c r="AE31" s="59" t="s">
        <v>40</v>
      </c>
      <c r="AF31" s="60" t="s">
        <v>75</v>
      </c>
      <c r="AG31" s="75">
        <v>490</v>
      </c>
      <c r="AH31" s="76">
        <v>22.1</v>
      </c>
      <c r="AJ31" s="157" t="s">
        <v>29</v>
      </c>
      <c r="AK31" s="40">
        <v>1</v>
      </c>
      <c r="AL31" s="48" t="s">
        <v>63</v>
      </c>
      <c r="AM31" s="46">
        <v>10268.895348837208</v>
      </c>
    </row>
    <row r="32" spans="2:47" ht="18" customHeight="1" x14ac:dyDescent="0.3">
      <c r="B32" s="39">
        <v>28</v>
      </c>
      <c r="C32" s="40" t="s">
        <v>26</v>
      </c>
      <c r="D32" s="40">
        <v>555</v>
      </c>
      <c r="E32" s="41">
        <v>500</v>
      </c>
      <c r="F32" s="42">
        <v>21</v>
      </c>
      <c r="G32" s="43">
        <f t="shared" si="0"/>
        <v>68027.210884353743</v>
      </c>
      <c r="H32" s="43">
        <v>71000</v>
      </c>
      <c r="I32" s="44">
        <v>24.2</v>
      </c>
      <c r="J32" s="45">
        <v>8214.2857142857138</v>
      </c>
      <c r="K32" s="46">
        <v>7240.0332225913617</v>
      </c>
      <c r="S32" s="58">
        <v>28</v>
      </c>
      <c r="T32" s="59" t="s">
        <v>52</v>
      </c>
      <c r="U32" s="74">
        <v>3023</v>
      </c>
      <c r="V32" s="66">
        <v>7966.5697674418607</v>
      </c>
      <c r="X32" s="157">
        <v>500</v>
      </c>
      <c r="Y32" s="40">
        <v>1</v>
      </c>
      <c r="Z32" s="40" t="s">
        <v>28</v>
      </c>
      <c r="AA32" s="48">
        <v>5830</v>
      </c>
      <c r="AB32" s="46">
        <v>10458.471760797342</v>
      </c>
      <c r="AD32" s="58">
        <v>28</v>
      </c>
      <c r="AE32" s="59" t="s">
        <v>34</v>
      </c>
      <c r="AF32" s="60" t="s">
        <v>70</v>
      </c>
      <c r="AG32" s="75">
        <v>490</v>
      </c>
      <c r="AH32" s="76">
        <v>22.1</v>
      </c>
      <c r="AJ32" s="153"/>
      <c r="AK32" s="59">
        <v>2</v>
      </c>
      <c r="AL32" s="74" t="s">
        <v>68</v>
      </c>
      <c r="AM32" s="66">
        <v>9942.8986710963436</v>
      </c>
    </row>
    <row r="33" spans="2:39" ht="18" customHeight="1" x14ac:dyDescent="0.3">
      <c r="B33" s="58">
        <v>29</v>
      </c>
      <c r="C33" s="59" t="s">
        <v>26</v>
      </c>
      <c r="D33" s="59">
        <v>5601</v>
      </c>
      <c r="E33" s="61">
        <v>500</v>
      </c>
      <c r="F33" s="62">
        <v>21</v>
      </c>
      <c r="G33" s="63">
        <f t="shared" si="0"/>
        <v>68027.210884353743</v>
      </c>
      <c r="H33" s="63">
        <v>70000</v>
      </c>
      <c r="I33" s="64">
        <v>25.1</v>
      </c>
      <c r="J33" s="65">
        <v>9642.8571428571431</v>
      </c>
      <c r="K33" s="66">
        <v>8398.2558139534885</v>
      </c>
      <c r="S33" s="58">
        <v>29</v>
      </c>
      <c r="T33" s="59" t="s">
        <v>34</v>
      </c>
      <c r="U33" s="74">
        <v>344</v>
      </c>
      <c r="V33" s="66">
        <v>7853.8205980066432</v>
      </c>
      <c r="X33" s="153"/>
      <c r="Y33" s="59">
        <v>2</v>
      </c>
      <c r="Z33" s="59" t="s">
        <v>38</v>
      </c>
      <c r="AA33" s="74" t="s">
        <v>71</v>
      </c>
      <c r="AB33" s="66">
        <v>9580.1495016611298</v>
      </c>
      <c r="AD33" s="58">
        <v>29</v>
      </c>
      <c r="AE33" s="59" t="s">
        <v>34</v>
      </c>
      <c r="AF33" s="60" t="s">
        <v>69</v>
      </c>
      <c r="AG33" s="75">
        <v>510</v>
      </c>
      <c r="AH33" s="76">
        <v>22.2</v>
      </c>
      <c r="AJ33" s="153"/>
      <c r="AK33" s="59">
        <v>3</v>
      </c>
      <c r="AL33" s="74" t="s">
        <v>30</v>
      </c>
      <c r="AM33" s="66">
        <v>9879.568106312292</v>
      </c>
    </row>
    <row r="34" spans="2:39" ht="18" customHeight="1" x14ac:dyDescent="0.3">
      <c r="B34" s="58">
        <v>30</v>
      </c>
      <c r="C34" s="59" t="s">
        <v>34</v>
      </c>
      <c r="D34" s="60">
        <v>572</v>
      </c>
      <c r="E34" s="61">
        <v>500</v>
      </c>
      <c r="F34" s="62">
        <v>21</v>
      </c>
      <c r="G34" s="63">
        <f t="shared" si="0"/>
        <v>68027.210884353743</v>
      </c>
      <c r="H34" s="63">
        <v>72000</v>
      </c>
      <c r="I34" s="64">
        <v>23.1</v>
      </c>
      <c r="J34" s="65">
        <v>7142.8571428571431</v>
      </c>
      <c r="K34" s="66">
        <v>6387.043189368771</v>
      </c>
      <c r="S34" s="58">
        <v>30</v>
      </c>
      <c r="T34" s="59" t="s">
        <v>26</v>
      </c>
      <c r="U34" s="75">
        <v>457</v>
      </c>
      <c r="V34" s="66">
        <v>7813.9534883720926</v>
      </c>
      <c r="X34" s="153"/>
      <c r="Y34" s="59">
        <v>3</v>
      </c>
      <c r="Z34" s="59" t="s">
        <v>40</v>
      </c>
      <c r="AA34" s="74">
        <v>5518</v>
      </c>
      <c r="AB34" s="66">
        <v>8987.7491694352157</v>
      </c>
      <c r="AD34" s="58">
        <v>30</v>
      </c>
      <c r="AE34" s="59" t="s">
        <v>28</v>
      </c>
      <c r="AF34" s="60">
        <v>5685</v>
      </c>
      <c r="AG34" s="75">
        <v>490</v>
      </c>
      <c r="AH34" s="76">
        <v>22.3</v>
      </c>
      <c r="AJ34" s="153"/>
      <c r="AK34" s="59">
        <v>4</v>
      </c>
      <c r="AL34" s="74" t="s">
        <v>35</v>
      </c>
      <c r="AM34" s="66">
        <v>9721.0686600221488</v>
      </c>
    </row>
    <row r="35" spans="2:39" ht="18" customHeight="1" thickBot="1" x14ac:dyDescent="0.35">
      <c r="B35" s="58">
        <v>31</v>
      </c>
      <c r="C35" s="59" t="s">
        <v>34</v>
      </c>
      <c r="D35" s="60" t="s">
        <v>69</v>
      </c>
      <c r="E35" s="61">
        <v>510</v>
      </c>
      <c r="F35" s="62">
        <v>21</v>
      </c>
      <c r="G35" s="63">
        <f t="shared" si="0"/>
        <v>68027.210884353743</v>
      </c>
      <c r="H35" s="63">
        <v>69000</v>
      </c>
      <c r="I35" s="64">
        <v>22.2</v>
      </c>
      <c r="J35" s="65">
        <v>8214.2857142857138</v>
      </c>
      <c r="K35" s="66">
        <v>7431.0631229235878</v>
      </c>
      <c r="S35" s="58">
        <v>31</v>
      </c>
      <c r="T35" s="59" t="s">
        <v>29</v>
      </c>
      <c r="U35" s="74" t="s">
        <v>86</v>
      </c>
      <c r="V35" s="66">
        <v>7813.9534883720926</v>
      </c>
      <c r="X35" s="153"/>
      <c r="Y35" s="59">
        <v>4</v>
      </c>
      <c r="Z35" s="59" t="s">
        <v>38</v>
      </c>
      <c r="AA35" s="74" t="s">
        <v>42</v>
      </c>
      <c r="AB35" s="66">
        <v>8583.8870431893683</v>
      </c>
      <c r="AD35" s="58">
        <v>31</v>
      </c>
      <c r="AE35" s="59" t="s">
        <v>40</v>
      </c>
      <c r="AF35" s="60" t="s">
        <v>49</v>
      </c>
      <c r="AG35" s="75">
        <v>450</v>
      </c>
      <c r="AH35" s="76">
        <v>22.3</v>
      </c>
      <c r="AJ35" s="158"/>
      <c r="AK35" s="71">
        <v>5</v>
      </c>
      <c r="AL35" s="72" t="s">
        <v>86</v>
      </c>
      <c r="AM35" s="73">
        <v>7813.9534883720926</v>
      </c>
    </row>
    <row r="36" spans="2:39" ht="18" customHeight="1" x14ac:dyDescent="0.3">
      <c r="B36" s="58">
        <v>32</v>
      </c>
      <c r="C36" s="59" t="s">
        <v>34</v>
      </c>
      <c r="D36" s="60">
        <v>525</v>
      </c>
      <c r="E36" s="61">
        <v>510</v>
      </c>
      <c r="F36" s="62">
        <v>21</v>
      </c>
      <c r="G36" s="63">
        <f t="shared" si="0"/>
        <v>68027.210884353743</v>
      </c>
      <c r="H36" s="63">
        <v>68000</v>
      </c>
      <c r="I36" s="64">
        <v>20.8</v>
      </c>
      <c r="J36" s="65">
        <v>8214.2857142857138</v>
      </c>
      <c r="K36" s="66">
        <v>7564.784053156146</v>
      </c>
      <c r="S36" s="58">
        <v>32</v>
      </c>
      <c r="T36" s="59" t="s">
        <v>52</v>
      </c>
      <c r="U36" s="74">
        <v>6000</v>
      </c>
      <c r="V36" s="66">
        <v>7813.9534883720926</v>
      </c>
      <c r="X36" s="153"/>
      <c r="Y36" s="59">
        <v>5</v>
      </c>
      <c r="Z36" s="59" t="s">
        <v>52</v>
      </c>
      <c r="AA36" s="74">
        <v>5051</v>
      </c>
      <c r="AB36" s="66">
        <v>8475.913621262458</v>
      </c>
      <c r="AD36" s="58">
        <v>32</v>
      </c>
      <c r="AE36" s="59" t="s">
        <v>28</v>
      </c>
      <c r="AF36" s="60">
        <v>5182</v>
      </c>
      <c r="AG36" s="75">
        <v>450</v>
      </c>
      <c r="AH36" s="76">
        <v>22.5</v>
      </c>
      <c r="AJ36" s="152" t="s">
        <v>52</v>
      </c>
      <c r="AK36" s="90">
        <v>1</v>
      </c>
      <c r="AL36" s="91">
        <v>4000</v>
      </c>
      <c r="AM36" s="92">
        <v>9951.4119601328912</v>
      </c>
    </row>
    <row r="37" spans="2:39" ht="18" customHeight="1" x14ac:dyDescent="0.3">
      <c r="B37" s="58">
        <v>33</v>
      </c>
      <c r="C37" s="59" t="s">
        <v>38</v>
      </c>
      <c r="D37" s="60" t="s">
        <v>42</v>
      </c>
      <c r="E37" s="61">
        <v>500</v>
      </c>
      <c r="F37" s="62">
        <v>20</v>
      </c>
      <c r="G37" s="63">
        <f t="shared" si="0"/>
        <v>71428.571428571435</v>
      </c>
      <c r="H37" s="63">
        <v>66000</v>
      </c>
      <c r="I37" s="64">
        <v>20.5</v>
      </c>
      <c r="J37" s="65">
        <v>9285.7142857142862</v>
      </c>
      <c r="K37" s="66">
        <v>8583.8870431893683</v>
      </c>
      <c r="S37" s="58">
        <v>33</v>
      </c>
      <c r="T37" s="59" t="s">
        <v>34</v>
      </c>
      <c r="U37" s="74">
        <v>525</v>
      </c>
      <c r="V37" s="66">
        <v>7564.784053156146</v>
      </c>
      <c r="X37" s="153"/>
      <c r="Y37" s="59">
        <v>6</v>
      </c>
      <c r="Z37" s="59" t="s">
        <v>26</v>
      </c>
      <c r="AA37" s="75">
        <v>5601</v>
      </c>
      <c r="AB37" s="66">
        <v>8398.2558139534885</v>
      </c>
      <c r="AD37" s="58">
        <v>33</v>
      </c>
      <c r="AE37" s="59" t="s">
        <v>52</v>
      </c>
      <c r="AF37" s="60">
        <v>4000</v>
      </c>
      <c r="AG37" s="75">
        <v>450</v>
      </c>
      <c r="AH37" s="76">
        <v>22.7</v>
      </c>
      <c r="AJ37" s="153"/>
      <c r="AK37" s="59">
        <v>2</v>
      </c>
      <c r="AL37" s="74">
        <v>5051</v>
      </c>
      <c r="AM37" s="66">
        <v>8475.913621262458</v>
      </c>
    </row>
    <row r="38" spans="2:39" ht="18" customHeight="1" thickBot="1" x14ac:dyDescent="0.35">
      <c r="B38" s="58">
        <v>34</v>
      </c>
      <c r="C38" s="59" t="s">
        <v>38</v>
      </c>
      <c r="D38" s="60" t="s">
        <v>71</v>
      </c>
      <c r="E38" s="61">
        <v>550</v>
      </c>
      <c r="F38" s="62">
        <v>20</v>
      </c>
      <c r="G38" s="63">
        <f t="shared" si="0"/>
        <v>71428.571428571435</v>
      </c>
      <c r="H38" s="63">
        <v>70000</v>
      </c>
      <c r="I38" s="64">
        <v>21.8</v>
      </c>
      <c r="J38" s="65">
        <v>10535.714285714286</v>
      </c>
      <c r="K38" s="66">
        <v>9580.1495016611298</v>
      </c>
      <c r="S38" s="58">
        <v>34</v>
      </c>
      <c r="T38" s="59" t="s">
        <v>26</v>
      </c>
      <c r="U38" s="75">
        <v>427</v>
      </c>
      <c r="V38" s="66">
        <v>7545.6810631229228</v>
      </c>
      <c r="X38" s="153"/>
      <c r="Y38" s="59">
        <v>7</v>
      </c>
      <c r="Z38" s="59" t="s">
        <v>34</v>
      </c>
      <c r="AA38" s="74">
        <v>525</v>
      </c>
      <c r="AB38" s="66">
        <v>7564.784053156146</v>
      </c>
      <c r="AD38" s="125">
        <v>34</v>
      </c>
      <c r="AE38" s="94" t="s">
        <v>40</v>
      </c>
      <c r="AF38" s="126">
        <v>398</v>
      </c>
      <c r="AG38" s="127">
        <v>390</v>
      </c>
      <c r="AH38" s="128">
        <v>22.9</v>
      </c>
      <c r="AJ38" s="153"/>
      <c r="AK38" s="59">
        <v>3</v>
      </c>
      <c r="AL38" s="74">
        <v>3023</v>
      </c>
      <c r="AM38" s="66">
        <v>7966.5697674418607</v>
      </c>
    </row>
    <row r="39" spans="2:39" ht="18" customHeight="1" thickBot="1" x14ac:dyDescent="0.35">
      <c r="B39" s="58">
        <v>35</v>
      </c>
      <c r="C39" s="59" t="s">
        <v>28</v>
      </c>
      <c r="D39" s="60">
        <v>5830</v>
      </c>
      <c r="E39" s="61">
        <v>580</v>
      </c>
      <c r="F39" s="62">
        <v>20</v>
      </c>
      <c r="G39" s="63">
        <f t="shared" si="0"/>
        <v>71428.571428571435</v>
      </c>
      <c r="H39" s="63">
        <v>67000</v>
      </c>
      <c r="I39" s="64">
        <v>21.3</v>
      </c>
      <c r="J39" s="65">
        <v>11428.571428571428</v>
      </c>
      <c r="K39" s="66">
        <v>10458.471760797342</v>
      </c>
      <c r="S39" s="58">
        <v>35</v>
      </c>
      <c r="T39" s="59" t="s">
        <v>34</v>
      </c>
      <c r="U39" s="74" t="s">
        <v>69</v>
      </c>
      <c r="V39" s="66">
        <v>7431.0631229235878</v>
      </c>
      <c r="X39" s="153"/>
      <c r="Y39" s="59">
        <v>8</v>
      </c>
      <c r="Z39" s="59" t="s">
        <v>34</v>
      </c>
      <c r="AA39" s="74" t="s">
        <v>69</v>
      </c>
      <c r="AB39" s="66">
        <v>7431.0631229235878</v>
      </c>
      <c r="AD39" s="39">
        <v>35</v>
      </c>
      <c r="AE39" s="40" t="s">
        <v>38</v>
      </c>
      <c r="AF39" s="49" t="s">
        <v>57</v>
      </c>
      <c r="AG39" s="50">
        <v>620</v>
      </c>
      <c r="AH39" s="51">
        <v>23.1</v>
      </c>
      <c r="AJ39" s="154"/>
      <c r="AK39" s="94">
        <v>4</v>
      </c>
      <c r="AL39" s="111">
        <v>6000</v>
      </c>
      <c r="AM39" s="112">
        <v>7813.9534883720926</v>
      </c>
    </row>
    <row r="40" spans="2:39" ht="18" customHeight="1" x14ac:dyDescent="0.3">
      <c r="B40" s="58">
        <v>36</v>
      </c>
      <c r="C40" s="59" t="s">
        <v>52</v>
      </c>
      <c r="D40" s="60">
        <v>5051</v>
      </c>
      <c r="E40" s="61">
        <v>580</v>
      </c>
      <c r="F40" s="62">
        <v>20</v>
      </c>
      <c r="G40" s="63">
        <f t="shared" si="0"/>
        <v>71428.571428571435</v>
      </c>
      <c r="H40" s="63">
        <v>73000</v>
      </c>
      <c r="I40" s="64">
        <v>21.5</v>
      </c>
      <c r="J40" s="65">
        <v>9285.7142857142862</v>
      </c>
      <c r="K40" s="66">
        <v>8475.913621262458</v>
      </c>
      <c r="S40" s="58">
        <v>36</v>
      </c>
      <c r="T40" s="59" t="s">
        <v>38</v>
      </c>
      <c r="U40" s="74" t="s">
        <v>48</v>
      </c>
      <c r="V40" s="66">
        <v>7428.363787375416</v>
      </c>
      <c r="X40" s="153"/>
      <c r="Y40" s="59">
        <v>9</v>
      </c>
      <c r="Z40" s="59" t="s">
        <v>26</v>
      </c>
      <c r="AA40" s="75">
        <v>555</v>
      </c>
      <c r="AB40" s="66">
        <v>7240.0332225913617</v>
      </c>
      <c r="AD40" s="58">
        <v>36</v>
      </c>
      <c r="AE40" s="59" t="s">
        <v>34</v>
      </c>
      <c r="AF40" s="60">
        <v>572</v>
      </c>
      <c r="AG40" s="75">
        <v>500</v>
      </c>
      <c r="AH40" s="76">
        <v>23.1</v>
      </c>
      <c r="AJ40" s="157" t="s">
        <v>40</v>
      </c>
      <c r="AK40" s="40">
        <v>1</v>
      </c>
      <c r="AL40" s="48" t="s">
        <v>41</v>
      </c>
      <c r="AM40" s="46">
        <v>10513.911960132893</v>
      </c>
    </row>
    <row r="41" spans="2:39" ht="18" customHeight="1" thickBot="1" x14ac:dyDescent="0.35">
      <c r="B41" s="70">
        <v>37</v>
      </c>
      <c r="C41" s="71" t="s">
        <v>40</v>
      </c>
      <c r="D41" s="85">
        <v>5518</v>
      </c>
      <c r="E41" s="98">
        <v>500</v>
      </c>
      <c r="F41" s="99">
        <v>22</v>
      </c>
      <c r="G41" s="100">
        <f t="shared" si="0"/>
        <v>64935.06493506494</v>
      </c>
      <c r="H41" s="100">
        <v>57000</v>
      </c>
      <c r="I41" s="101">
        <v>21.3</v>
      </c>
      <c r="J41" s="102">
        <v>9821.4285714285706</v>
      </c>
      <c r="K41" s="73">
        <v>8987.7491694352157</v>
      </c>
      <c r="S41" s="58">
        <v>37</v>
      </c>
      <c r="T41" s="59" t="s">
        <v>26</v>
      </c>
      <c r="U41" s="75">
        <v>4567</v>
      </c>
      <c r="V41" s="66">
        <v>7362.956810631229</v>
      </c>
      <c r="X41" s="158"/>
      <c r="Y41" s="71">
        <v>10</v>
      </c>
      <c r="Z41" s="71" t="s">
        <v>34</v>
      </c>
      <c r="AA41" s="72">
        <v>572</v>
      </c>
      <c r="AB41" s="73">
        <v>6387.043189368771</v>
      </c>
      <c r="AD41" s="58">
        <v>37</v>
      </c>
      <c r="AE41" s="59" t="s">
        <v>29</v>
      </c>
      <c r="AF41" s="60" t="s">
        <v>86</v>
      </c>
      <c r="AG41" s="75">
        <v>600</v>
      </c>
      <c r="AH41" s="76">
        <v>23.2</v>
      </c>
      <c r="AJ41" s="153"/>
      <c r="AK41" s="59">
        <v>2</v>
      </c>
      <c r="AL41" s="74" t="s">
        <v>49</v>
      </c>
      <c r="AM41" s="66">
        <v>10486.918604651164</v>
      </c>
    </row>
    <row r="42" spans="2:39" ht="18" customHeight="1" thickBot="1" x14ac:dyDescent="0.35">
      <c r="B42" s="121">
        <v>38</v>
      </c>
      <c r="C42" s="90" t="s">
        <v>38</v>
      </c>
      <c r="D42" s="122" t="s">
        <v>57</v>
      </c>
      <c r="E42" s="129">
        <v>620</v>
      </c>
      <c r="F42" s="130">
        <v>22</v>
      </c>
      <c r="G42" s="131">
        <f t="shared" si="0"/>
        <v>64935.06493506494</v>
      </c>
      <c r="H42" s="131">
        <v>66000</v>
      </c>
      <c r="I42" s="132">
        <v>23.1</v>
      </c>
      <c r="J42" s="133">
        <v>11607.142857142859</v>
      </c>
      <c r="K42" s="92">
        <v>10378.945182724254</v>
      </c>
      <c r="S42" s="70">
        <v>38</v>
      </c>
      <c r="T42" s="71" t="s">
        <v>26</v>
      </c>
      <c r="U42" s="86">
        <v>555</v>
      </c>
      <c r="V42" s="73">
        <v>7240.0332225913617</v>
      </c>
      <c r="X42" s="152">
        <v>600</v>
      </c>
      <c r="Y42" s="90">
        <v>1</v>
      </c>
      <c r="Z42" s="90" t="s">
        <v>38</v>
      </c>
      <c r="AA42" s="91" t="s">
        <v>57</v>
      </c>
      <c r="AB42" s="92">
        <v>10378.945182724254</v>
      </c>
      <c r="AD42" s="58">
        <v>38</v>
      </c>
      <c r="AE42" s="59" t="s">
        <v>38</v>
      </c>
      <c r="AF42" s="60" t="s">
        <v>78</v>
      </c>
      <c r="AG42" s="75">
        <v>630</v>
      </c>
      <c r="AH42" s="76">
        <v>23.6</v>
      </c>
      <c r="AJ42" s="153"/>
      <c r="AK42" s="59">
        <v>3</v>
      </c>
      <c r="AL42" s="74" t="s">
        <v>75</v>
      </c>
      <c r="AM42" s="66">
        <v>9058.1395348837214</v>
      </c>
    </row>
    <row r="43" spans="2:39" ht="18" customHeight="1" thickBot="1" x14ac:dyDescent="0.35">
      <c r="B43" s="58">
        <v>39</v>
      </c>
      <c r="C43" s="59" t="s">
        <v>38</v>
      </c>
      <c r="D43" s="60" t="s">
        <v>78</v>
      </c>
      <c r="E43" s="61">
        <v>630</v>
      </c>
      <c r="F43" s="62">
        <v>22</v>
      </c>
      <c r="G43" s="63">
        <f t="shared" si="0"/>
        <v>64935.06493506494</v>
      </c>
      <c r="H43" s="63">
        <v>64000</v>
      </c>
      <c r="I43" s="64">
        <v>23.6</v>
      </c>
      <c r="J43" s="65">
        <v>9464.2857142857138</v>
      </c>
      <c r="K43" s="66">
        <v>8407.8073089701011</v>
      </c>
      <c r="S43" s="121">
        <v>39</v>
      </c>
      <c r="T43" s="90" t="s">
        <v>31</v>
      </c>
      <c r="U43" s="123">
        <v>43</v>
      </c>
      <c r="V43" s="92">
        <v>6812.5000000000009</v>
      </c>
      <c r="X43" s="153"/>
      <c r="Y43" s="59">
        <v>2</v>
      </c>
      <c r="Z43" s="59" t="s">
        <v>38</v>
      </c>
      <c r="AA43" s="74" t="s">
        <v>78</v>
      </c>
      <c r="AB43" s="66">
        <v>8407.8073089701011</v>
      </c>
      <c r="AD43" s="70">
        <v>39</v>
      </c>
      <c r="AE43" s="71" t="s">
        <v>31</v>
      </c>
      <c r="AF43" s="71">
        <v>43</v>
      </c>
      <c r="AG43" s="86">
        <v>400</v>
      </c>
      <c r="AH43" s="87">
        <v>23.7</v>
      </c>
      <c r="AJ43" s="153"/>
      <c r="AK43" s="59">
        <v>4</v>
      </c>
      <c r="AL43" s="74">
        <v>5518</v>
      </c>
      <c r="AM43" s="66">
        <v>8987.7491694352157</v>
      </c>
    </row>
    <row r="44" spans="2:39" ht="18" customHeight="1" thickBot="1" x14ac:dyDescent="0.35">
      <c r="B44" s="58">
        <v>40</v>
      </c>
      <c r="C44" s="59" t="s">
        <v>29</v>
      </c>
      <c r="D44" s="60" t="s">
        <v>86</v>
      </c>
      <c r="E44" s="61">
        <v>600</v>
      </c>
      <c r="F44" s="62">
        <v>22</v>
      </c>
      <c r="G44" s="63">
        <f t="shared" si="0"/>
        <v>64935.06493506494</v>
      </c>
      <c r="H44" s="63">
        <v>68000</v>
      </c>
      <c r="I44" s="64">
        <v>23.2</v>
      </c>
      <c r="J44" s="65">
        <v>8750</v>
      </c>
      <c r="K44" s="66">
        <v>7813.9534883720926</v>
      </c>
      <c r="S44" s="58">
        <v>40</v>
      </c>
      <c r="T44" s="59" t="s">
        <v>34</v>
      </c>
      <c r="U44" s="74">
        <v>572</v>
      </c>
      <c r="V44" s="66">
        <v>6387.043189368771</v>
      </c>
      <c r="X44" s="153"/>
      <c r="Y44" s="59">
        <v>3</v>
      </c>
      <c r="Z44" s="59" t="s">
        <v>29</v>
      </c>
      <c r="AA44" s="74" t="s">
        <v>86</v>
      </c>
      <c r="AB44" s="66">
        <v>7813.9534883720926</v>
      </c>
      <c r="AD44" s="134">
        <v>40</v>
      </c>
      <c r="AE44" s="135" t="s">
        <v>26</v>
      </c>
      <c r="AF44" s="135">
        <v>555</v>
      </c>
      <c r="AG44" s="136">
        <v>500</v>
      </c>
      <c r="AH44" s="137">
        <v>24.2</v>
      </c>
      <c r="AJ44" s="153"/>
      <c r="AK44" s="59">
        <v>5</v>
      </c>
      <c r="AL44" s="74">
        <v>3114</v>
      </c>
      <c r="AM44" s="66">
        <v>8671.926910299002</v>
      </c>
    </row>
    <row r="45" spans="2:39" ht="18" customHeight="1" thickBot="1" x14ac:dyDescent="0.35">
      <c r="B45" s="70">
        <v>41</v>
      </c>
      <c r="C45" s="71" t="s">
        <v>52</v>
      </c>
      <c r="D45" s="85">
        <v>6000</v>
      </c>
      <c r="E45" s="98">
        <v>600</v>
      </c>
      <c r="F45" s="99">
        <v>20</v>
      </c>
      <c r="G45" s="100">
        <f t="shared" si="0"/>
        <v>71428.571428571435</v>
      </c>
      <c r="H45" s="100">
        <v>70000</v>
      </c>
      <c r="I45" s="101">
        <v>21.6</v>
      </c>
      <c r="J45" s="102">
        <v>8571.4285714285706</v>
      </c>
      <c r="K45" s="73">
        <v>7813.9534883720926</v>
      </c>
      <c r="S45" s="70">
        <v>41</v>
      </c>
      <c r="T45" s="71" t="s">
        <v>34</v>
      </c>
      <c r="U45" s="72" t="s">
        <v>70</v>
      </c>
      <c r="V45" s="73">
        <v>5337.8322259136221</v>
      </c>
      <c r="X45" s="158"/>
      <c r="Y45" s="71">
        <v>4</v>
      </c>
      <c r="Z45" s="71" t="s">
        <v>52</v>
      </c>
      <c r="AA45" s="72">
        <v>6000</v>
      </c>
      <c r="AB45" s="73">
        <v>7813.9534883720926</v>
      </c>
      <c r="AD45" s="138">
        <v>41</v>
      </c>
      <c r="AE45" s="139" t="s">
        <v>26</v>
      </c>
      <c r="AF45" s="139">
        <v>5601</v>
      </c>
      <c r="AG45" s="140">
        <v>500</v>
      </c>
      <c r="AH45" s="141">
        <v>25.1</v>
      </c>
      <c r="AJ45" s="158"/>
      <c r="AK45" s="71">
        <v>6</v>
      </c>
      <c r="AL45" s="72">
        <v>398</v>
      </c>
      <c r="AM45" s="73">
        <v>8644.9335548172749</v>
      </c>
    </row>
    <row r="46" spans="2:39" ht="30" customHeight="1" thickBot="1" x14ac:dyDescent="0.35">
      <c r="B46" s="149" t="s">
        <v>87</v>
      </c>
      <c r="C46" s="150"/>
      <c r="D46" s="150"/>
      <c r="E46" s="151"/>
      <c r="F46" s="142">
        <f t="shared" ref="F46:K46" si="1">AVERAGE(F5:F45)</f>
        <v>20.097560975609756</v>
      </c>
      <c r="G46" s="143">
        <f t="shared" si="1"/>
        <v>71314.253324156103</v>
      </c>
      <c r="H46" s="143">
        <f t="shared" si="1"/>
        <v>69585.365853658543</v>
      </c>
      <c r="I46" s="144">
        <f t="shared" si="1"/>
        <v>21.875609756097564</v>
      </c>
      <c r="J46" s="145">
        <f t="shared" si="1"/>
        <v>9649.1482771970586</v>
      </c>
      <c r="K46" s="146">
        <f t="shared" si="1"/>
        <v>8766.8740827773745</v>
      </c>
      <c r="V46" s="146">
        <f>AVERAGE(V5:V45)</f>
        <v>8766.8740827773727</v>
      </c>
      <c r="AB46" s="146">
        <f>AVERAGE(AB5:AB45)</f>
        <v>8766.8740827773745</v>
      </c>
      <c r="AH46" s="147">
        <f>AVERAGE(AH5:AH45)</f>
        <v>21.875609756097568</v>
      </c>
      <c r="AM46" s="146">
        <f>AVERAGE(AM5:AM45)</f>
        <v>8766.8740827773727</v>
      </c>
    </row>
  </sheetData>
  <mergeCells count="31">
    <mergeCell ref="B2:D2"/>
    <mergeCell ref="F2:J2"/>
    <mergeCell ref="M2:Q2"/>
    <mergeCell ref="S2:V2"/>
    <mergeCell ref="X2:AB2"/>
    <mergeCell ref="AJ2:AM2"/>
    <mergeCell ref="M5:Q5"/>
    <mergeCell ref="X5:X14"/>
    <mergeCell ref="AJ6:AJ11"/>
    <mergeCell ref="AO7:AO10"/>
    <mergeCell ref="AD2:AH2"/>
    <mergeCell ref="M14:Q14"/>
    <mergeCell ref="X15:X31"/>
    <mergeCell ref="AJ18:AJ24"/>
    <mergeCell ref="AO18:AP19"/>
    <mergeCell ref="AO20:AQ20"/>
    <mergeCell ref="AQ7:AQ9"/>
    <mergeCell ref="AO11:AO12"/>
    <mergeCell ref="AP11:AP12"/>
    <mergeCell ref="AQ11:AQ12"/>
    <mergeCell ref="AJ12:AJ17"/>
    <mergeCell ref="AP7:AP9"/>
    <mergeCell ref="B46:E46"/>
    <mergeCell ref="AJ25:AJ30"/>
    <mergeCell ref="AO25:AP26"/>
    <mergeCell ref="AO27:AQ27"/>
    <mergeCell ref="AJ31:AJ35"/>
    <mergeCell ref="X32:X41"/>
    <mergeCell ref="AJ36:AJ39"/>
    <mergeCell ref="AJ40:AJ45"/>
    <mergeCell ref="X42:X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zoomScale="40" zoomScaleNormal="40" workbookViewId="0">
      <selection activeCell="AA17" sqref="AA17"/>
    </sheetView>
  </sheetViews>
  <sheetFormatPr defaultColWidth="9.109375" defaultRowHeight="15.6" x14ac:dyDescent="0.3"/>
  <cols>
    <col min="1" max="1" width="0.88671875" style="259" customWidth="1"/>
    <col min="2" max="2" width="6" style="259" customWidth="1"/>
    <col min="3" max="3" width="14.33203125" style="259" customWidth="1"/>
    <col min="4" max="4" width="15.44140625" style="259" customWidth="1"/>
    <col min="5" max="5" width="7.5546875" style="259" customWidth="1"/>
    <col min="6" max="6" width="13.6640625" style="259" customWidth="1"/>
    <col min="7" max="7" width="10.109375" style="259" customWidth="1"/>
    <col min="8" max="8" width="12.33203125" style="259" customWidth="1"/>
    <col min="9" max="9" width="9.88671875" style="259" customWidth="1"/>
    <col min="10" max="10" width="10.44140625" style="259" customWidth="1"/>
    <col min="11" max="12" width="10.6640625" style="259" customWidth="1"/>
    <col min="13" max="13" width="12.6640625" style="259" customWidth="1"/>
    <col min="14" max="15" width="18.6640625" style="259" customWidth="1"/>
    <col min="16" max="17" width="10.6640625" style="259" customWidth="1"/>
    <col min="18" max="18" width="12.6640625" style="259" customWidth="1"/>
    <col min="19" max="20" width="18.6640625" style="259" customWidth="1"/>
    <col min="21" max="21" width="18.88671875" style="259" customWidth="1"/>
    <col min="22" max="16384" width="9.109375" style="259"/>
  </cols>
  <sheetData>
    <row r="1" spans="2:21" ht="8.25" customHeight="1" thickBot="1" x14ac:dyDescent="0.35"/>
    <row r="2" spans="2:21" ht="21.6" thickBot="1" x14ac:dyDescent="0.35">
      <c r="B2" s="260" t="s">
        <v>119</v>
      </c>
      <c r="C2" s="261"/>
      <c r="D2" s="262"/>
      <c r="E2" s="263" t="s">
        <v>1</v>
      </c>
      <c r="F2" s="264"/>
      <c r="G2" s="260" t="s">
        <v>2</v>
      </c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  <c r="S2" s="265" t="s">
        <v>120</v>
      </c>
      <c r="T2" s="266"/>
      <c r="U2" s="267"/>
    </row>
    <row r="3" spans="2:21" ht="6" customHeight="1" thickBot="1" x14ac:dyDescent="0.35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  <c r="N3" s="269"/>
      <c r="O3" s="269"/>
    </row>
    <row r="4" spans="2:21" ht="18.600000000000001" thickBot="1" x14ac:dyDescent="0.35">
      <c r="B4" s="270" t="s">
        <v>9</v>
      </c>
      <c r="C4" s="271" t="s">
        <v>10</v>
      </c>
      <c r="D4" s="271" t="s">
        <v>11</v>
      </c>
      <c r="E4" s="271" t="s">
        <v>12</v>
      </c>
      <c r="F4" s="272" t="s">
        <v>13</v>
      </c>
      <c r="G4" s="272"/>
      <c r="H4" s="273" t="s">
        <v>121</v>
      </c>
      <c r="I4" s="274" t="s">
        <v>122</v>
      </c>
      <c r="J4" s="275"/>
      <c r="K4" s="276" t="s">
        <v>123</v>
      </c>
      <c r="L4" s="277"/>
      <c r="M4" s="277"/>
      <c r="N4" s="277"/>
      <c r="O4" s="277"/>
      <c r="P4" s="277"/>
      <c r="Q4" s="277"/>
      <c r="R4" s="277"/>
      <c r="S4" s="277"/>
      <c r="T4" s="277"/>
      <c r="U4" s="278"/>
    </row>
    <row r="5" spans="2:21" ht="18" customHeight="1" x14ac:dyDescent="0.3">
      <c r="B5" s="279"/>
      <c r="C5" s="280"/>
      <c r="D5" s="280"/>
      <c r="E5" s="280"/>
      <c r="F5" s="281"/>
      <c r="G5" s="281"/>
      <c r="H5" s="282"/>
      <c r="I5" s="283"/>
      <c r="J5" s="284"/>
      <c r="K5" s="285" t="s">
        <v>124</v>
      </c>
      <c r="L5" s="286"/>
      <c r="M5" s="286"/>
      <c r="N5" s="286"/>
      <c r="O5" s="287"/>
      <c r="P5" s="285" t="s">
        <v>125</v>
      </c>
      <c r="Q5" s="286"/>
      <c r="R5" s="286"/>
      <c r="S5" s="286"/>
      <c r="T5" s="287"/>
      <c r="U5" s="288" t="s">
        <v>126</v>
      </c>
    </row>
    <row r="6" spans="2:21" ht="36.6" thickBot="1" x14ac:dyDescent="0.35">
      <c r="B6" s="289"/>
      <c r="C6" s="290"/>
      <c r="D6" s="290"/>
      <c r="E6" s="290"/>
      <c r="F6" s="291" t="s">
        <v>127</v>
      </c>
      <c r="G6" s="291" t="s">
        <v>36</v>
      </c>
      <c r="H6" s="292"/>
      <c r="I6" s="293" t="s">
        <v>128</v>
      </c>
      <c r="J6" s="294" t="s">
        <v>129</v>
      </c>
      <c r="K6" s="295" t="s">
        <v>130</v>
      </c>
      <c r="L6" s="296" t="s">
        <v>16</v>
      </c>
      <c r="M6" s="296" t="s">
        <v>131</v>
      </c>
      <c r="N6" s="296" t="s">
        <v>132</v>
      </c>
      <c r="O6" s="297" t="s">
        <v>25</v>
      </c>
      <c r="P6" s="295" t="s">
        <v>130</v>
      </c>
      <c r="Q6" s="296" t="s">
        <v>16</v>
      </c>
      <c r="R6" s="296" t="s">
        <v>131</v>
      </c>
      <c r="S6" s="296" t="s">
        <v>132</v>
      </c>
      <c r="T6" s="297" t="s">
        <v>25</v>
      </c>
      <c r="U6" s="298"/>
    </row>
    <row r="7" spans="2:21" ht="23.1" customHeight="1" x14ac:dyDescent="0.3">
      <c r="B7" s="299">
        <v>1</v>
      </c>
      <c r="C7" s="40" t="s">
        <v>26</v>
      </c>
      <c r="D7" s="40">
        <v>388</v>
      </c>
      <c r="E7" s="40">
        <v>300</v>
      </c>
      <c r="F7" s="300" t="s">
        <v>133</v>
      </c>
      <c r="G7" s="300">
        <v>19</v>
      </c>
      <c r="H7" s="43">
        <f>100/(0.7*G7)*10000</f>
        <v>75187.969924812045</v>
      </c>
      <c r="I7" s="43">
        <v>70000</v>
      </c>
      <c r="J7" s="301">
        <f>I7/H7*100</f>
        <v>93.09999999999998</v>
      </c>
      <c r="K7" s="299">
        <v>280</v>
      </c>
      <c r="L7" s="44">
        <v>21.4</v>
      </c>
      <c r="M7" s="300">
        <v>245</v>
      </c>
      <c r="N7" s="43">
        <f>M7/K7*10000</f>
        <v>8750</v>
      </c>
      <c r="O7" s="302">
        <f>(100-L7)/86*N7</f>
        <v>7997.0930232558139</v>
      </c>
      <c r="P7" s="303">
        <v>560</v>
      </c>
      <c r="Q7" s="304">
        <v>21.1</v>
      </c>
      <c r="R7" s="305">
        <v>65</v>
      </c>
      <c r="S7" s="306">
        <f>R7/P7*10000</f>
        <v>1160.7142857142858</v>
      </c>
      <c r="T7" s="307">
        <f>(100-Q7)/86*S7</f>
        <v>1064.8878737541529</v>
      </c>
      <c r="U7" s="308">
        <f>O7-T7</f>
        <v>6932.2051495016613</v>
      </c>
    </row>
    <row r="8" spans="2:21" ht="23.1" customHeight="1" x14ac:dyDescent="0.3">
      <c r="B8" s="309">
        <v>2</v>
      </c>
      <c r="C8" s="59" t="s">
        <v>34</v>
      </c>
      <c r="D8" s="60">
        <v>344</v>
      </c>
      <c r="E8" s="59">
        <v>300</v>
      </c>
      <c r="F8" s="310">
        <v>18</v>
      </c>
      <c r="G8" s="310">
        <v>19</v>
      </c>
      <c r="H8" s="63">
        <f t="shared" ref="H8:H47" si="0">100/(0.7*G8)*10000</f>
        <v>75187.969924812045</v>
      </c>
      <c r="I8" s="63">
        <v>79000</v>
      </c>
      <c r="J8" s="311">
        <f t="shared" ref="J8:J47" si="1">I8/H8*100</f>
        <v>105.06999999999998</v>
      </c>
      <c r="K8" s="309">
        <v>280</v>
      </c>
      <c r="L8" s="64">
        <v>21.2</v>
      </c>
      <c r="M8" s="310">
        <v>240</v>
      </c>
      <c r="N8" s="63">
        <f t="shared" ref="N8:N47" si="2">M8/K8*10000</f>
        <v>8571.4285714285706</v>
      </c>
      <c r="O8" s="312">
        <f t="shared" ref="O8:O47" si="3">(100-L8)/86*N8</f>
        <v>7853.8205980066432</v>
      </c>
      <c r="P8" s="313">
        <v>560</v>
      </c>
      <c r="Q8" s="314">
        <v>20.8</v>
      </c>
      <c r="R8" s="315">
        <v>45</v>
      </c>
      <c r="S8" s="316">
        <f t="shared" ref="S8:S47" si="4">R8/P8*10000</f>
        <v>803.57142857142867</v>
      </c>
      <c r="T8" s="317">
        <f t="shared" ref="T8:T47" si="5">(100-Q8)/86*S8</f>
        <v>740.03322259136223</v>
      </c>
      <c r="U8" s="318">
        <f t="shared" ref="U8:U47" si="6">O8-T8</f>
        <v>7113.7873754152806</v>
      </c>
    </row>
    <row r="9" spans="2:21" ht="23.1" customHeight="1" x14ac:dyDescent="0.3">
      <c r="B9" s="309">
        <v>3</v>
      </c>
      <c r="C9" s="59" t="s">
        <v>38</v>
      </c>
      <c r="D9" s="60" t="s">
        <v>39</v>
      </c>
      <c r="E9" s="59">
        <v>330</v>
      </c>
      <c r="F9" s="310" t="s">
        <v>134</v>
      </c>
      <c r="G9" s="310">
        <v>19</v>
      </c>
      <c r="H9" s="63">
        <f t="shared" si="0"/>
        <v>75187.969924812045</v>
      </c>
      <c r="I9" s="63">
        <v>72000</v>
      </c>
      <c r="J9" s="311">
        <f t="shared" si="1"/>
        <v>95.759999999999977</v>
      </c>
      <c r="K9" s="309">
        <v>280</v>
      </c>
      <c r="L9" s="64">
        <v>21</v>
      </c>
      <c r="M9" s="310">
        <v>265</v>
      </c>
      <c r="N9" s="63">
        <f t="shared" si="2"/>
        <v>9464.2857142857138</v>
      </c>
      <c r="O9" s="312">
        <f t="shared" si="3"/>
        <v>8693.9368770764104</v>
      </c>
      <c r="P9" s="313">
        <v>560</v>
      </c>
      <c r="Q9" s="314">
        <v>20.2</v>
      </c>
      <c r="R9" s="315">
        <v>120</v>
      </c>
      <c r="S9" s="316">
        <f t="shared" si="4"/>
        <v>2142.8571428571427</v>
      </c>
      <c r="T9" s="317">
        <f t="shared" si="5"/>
        <v>1988.3720930232555</v>
      </c>
      <c r="U9" s="318">
        <f t="shared" si="6"/>
        <v>6705.5647840531547</v>
      </c>
    </row>
    <row r="10" spans="2:21" ht="23.1" customHeight="1" x14ac:dyDescent="0.3">
      <c r="B10" s="309">
        <v>4</v>
      </c>
      <c r="C10" s="59" t="s">
        <v>38</v>
      </c>
      <c r="D10" s="60" t="s">
        <v>48</v>
      </c>
      <c r="E10" s="59">
        <v>370</v>
      </c>
      <c r="F10" s="310" t="s">
        <v>135</v>
      </c>
      <c r="G10" s="310">
        <v>19</v>
      </c>
      <c r="H10" s="63">
        <f t="shared" si="0"/>
        <v>75187.969924812045</v>
      </c>
      <c r="I10" s="63">
        <v>77000</v>
      </c>
      <c r="J10" s="311">
        <f t="shared" si="1"/>
        <v>102.40999999999998</v>
      </c>
      <c r="K10" s="309">
        <v>280</v>
      </c>
      <c r="L10" s="64">
        <v>20.5</v>
      </c>
      <c r="M10" s="310">
        <v>225</v>
      </c>
      <c r="N10" s="63">
        <f t="shared" si="2"/>
        <v>8035.7142857142862</v>
      </c>
      <c r="O10" s="312">
        <f t="shared" si="3"/>
        <v>7428.363787375416</v>
      </c>
      <c r="P10" s="313">
        <v>560</v>
      </c>
      <c r="Q10" s="314">
        <v>20.399999999999999</v>
      </c>
      <c r="R10" s="315">
        <v>125</v>
      </c>
      <c r="S10" s="316">
        <f t="shared" si="4"/>
        <v>2232.1428571428573</v>
      </c>
      <c r="T10" s="317">
        <f t="shared" si="5"/>
        <v>2066.0299003322257</v>
      </c>
      <c r="U10" s="318">
        <f t="shared" si="6"/>
        <v>5362.3338870431908</v>
      </c>
    </row>
    <row r="11" spans="2:21" ht="23.1" customHeight="1" x14ac:dyDescent="0.3">
      <c r="B11" s="309">
        <v>5</v>
      </c>
      <c r="C11" s="59" t="s">
        <v>28</v>
      </c>
      <c r="D11" s="60">
        <v>4351</v>
      </c>
      <c r="E11" s="59">
        <v>330</v>
      </c>
      <c r="F11" s="310" t="s">
        <v>136</v>
      </c>
      <c r="G11" s="310">
        <v>19</v>
      </c>
      <c r="H11" s="63">
        <f t="shared" si="0"/>
        <v>75187.969924812045</v>
      </c>
      <c r="I11" s="63">
        <v>79000</v>
      </c>
      <c r="J11" s="311">
        <f t="shared" si="1"/>
        <v>105.06999999999998</v>
      </c>
      <c r="K11" s="319">
        <v>252</v>
      </c>
      <c r="L11" s="64">
        <v>20.399999999999999</v>
      </c>
      <c r="M11" s="310">
        <v>250</v>
      </c>
      <c r="N11" s="63">
        <f t="shared" si="2"/>
        <v>9920.6349206349205</v>
      </c>
      <c r="O11" s="312">
        <f t="shared" si="3"/>
        <v>9182.3551125876693</v>
      </c>
      <c r="P11" s="313">
        <v>560</v>
      </c>
      <c r="Q11" s="314">
        <v>20.6</v>
      </c>
      <c r="R11" s="315">
        <v>135</v>
      </c>
      <c r="S11" s="316">
        <f t="shared" si="4"/>
        <v>2410.7142857142858</v>
      </c>
      <c r="T11" s="317">
        <f t="shared" si="5"/>
        <v>2225.7059800664456</v>
      </c>
      <c r="U11" s="318">
        <f t="shared" si="6"/>
        <v>6956.6491325212237</v>
      </c>
    </row>
    <row r="12" spans="2:21" ht="23.1" customHeight="1" x14ac:dyDescent="0.3">
      <c r="B12" s="309">
        <v>6</v>
      </c>
      <c r="C12" s="59" t="s">
        <v>29</v>
      </c>
      <c r="D12" s="60" t="s">
        <v>35</v>
      </c>
      <c r="E12" s="59">
        <v>350</v>
      </c>
      <c r="F12" s="310">
        <v>19</v>
      </c>
      <c r="G12" s="310">
        <v>19</v>
      </c>
      <c r="H12" s="63">
        <f t="shared" si="0"/>
        <v>75187.969924812045</v>
      </c>
      <c r="I12" s="63">
        <v>78000</v>
      </c>
      <c r="J12" s="311">
        <f t="shared" si="1"/>
        <v>103.73999999999998</v>
      </c>
      <c r="K12" s="319">
        <v>252</v>
      </c>
      <c r="L12" s="64">
        <v>20.5</v>
      </c>
      <c r="M12" s="310">
        <v>265</v>
      </c>
      <c r="N12" s="63">
        <f t="shared" si="2"/>
        <v>10515.873015873016</v>
      </c>
      <c r="O12" s="312">
        <f t="shared" si="3"/>
        <v>9721.0686600221488</v>
      </c>
      <c r="P12" s="313">
        <v>560</v>
      </c>
      <c r="Q12" s="314">
        <v>20.6</v>
      </c>
      <c r="R12" s="315">
        <v>165</v>
      </c>
      <c r="S12" s="316">
        <f t="shared" si="4"/>
        <v>2946.4285714285716</v>
      </c>
      <c r="T12" s="317">
        <f t="shared" si="5"/>
        <v>2720.3073089701002</v>
      </c>
      <c r="U12" s="318">
        <f t="shared" si="6"/>
        <v>7000.7613510520487</v>
      </c>
    </row>
    <row r="13" spans="2:21" ht="23.1" customHeight="1" x14ac:dyDescent="0.3">
      <c r="B13" s="309">
        <v>7</v>
      </c>
      <c r="C13" s="59" t="s">
        <v>29</v>
      </c>
      <c r="D13" s="60" t="s">
        <v>30</v>
      </c>
      <c r="E13" s="59">
        <v>390</v>
      </c>
      <c r="F13" s="310">
        <v>19</v>
      </c>
      <c r="G13" s="310">
        <v>19</v>
      </c>
      <c r="H13" s="63">
        <f t="shared" si="0"/>
        <v>75187.969924812045</v>
      </c>
      <c r="I13" s="63">
        <v>75000</v>
      </c>
      <c r="J13" s="311">
        <f t="shared" si="1"/>
        <v>99.749999999999986</v>
      </c>
      <c r="K13" s="309">
        <v>280</v>
      </c>
      <c r="L13" s="64">
        <v>20.7</v>
      </c>
      <c r="M13" s="310">
        <v>300</v>
      </c>
      <c r="N13" s="63">
        <f t="shared" si="2"/>
        <v>10714.285714285714</v>
      </c>
      <c r="O13" s="312">
        <f t="shared" si="3"/>
        <v>9879.568106312292</v>
      </c>
      <c r="P13" s="313">
        <v>560</v>
      </c>
      <c r="Q13" s="314">
        <v>20.3</v>
      </c>
      <c r="R13" s="315">
        <v>160</v>
      </c>
      <c r="S13" s="316">
        <f t="shared" si="4"/>
        <v>2857.1428571428569</v>
      </c>
      <c r="T13" s="317">
        <f t="shared" si="5"/>
        <v>2647.8405315614618</v>
      </c>
      <c r="U13" s="318">
        <f t="shared" si="6"/>
        <v>7231.7275747508302</v>
      </c>
    </row>
    <row r="14" spans="2:21" ht="23.1" customHeight="1" x14ac:dyDescent="0.3">
      <c r="B14" s="309">
        <v>8</v>
      </c>
      <c r="C14" s="59" t="s">
        <v>52</v>
      </c>
      <c r="D14" s="60">
        <v>3023</v>
      </c>
      <c r="E14" s="59">
        <v>390</v>
      </c>
      <c r="F14" s="310">
        <v>19</v>
      </c>
      <c r="G14" s="310">
        <v>19</v>
      </c>
      <c r="H14" s="63">
        <f t="shared" si="0"/>
        <v>75187.969924812045</v>
      </c>
      <c r="I14" s="63">
        <v>71000</v>
      </c>
      <c r="J14" s="311">
        <f t="shared" si="1"/>
        <v>94.429999999999978</v>
      </c>
      <c r="K14" s="309">
        <v>280</v>
      </c>
      <c r="L14" s="64">
        <v>21.7</v>
      </c>
      <c r="M14" s="310">
        <v>245</v>
      </c>
      <c r="N14" s="63">
        <f t="shared" si="2"/>
        <v>8750</v>
      </c>
      <c r="O14" s="312">
        <f t="shared" si="3"/>
        <v>7966.5697674418607</v>
      </c>
      <c r="P14" s="313">
        <v>560</v>
      </c>
      <c r="Q14" s="314">
        <v>19.5</v>
      </c>
      <c r="R14" s="315">
        <v>135</v>
      </c>
      <c r="S14" s="316">
        <f t="shared" si="4"/>
        <v>2410.7142857142858</v>
      </c>
      <c r="T14" s="317">
        <f t="shared" si="5"/>
        <v>2256.5406976744189</v>
      </c>
      <c r="U14" s="318">
        <f t="shared" si="6"/>
        <v>5710.0290697674418</v>
      </c>
    </row>
    <row r="15" spans="2:21" ht="23.1" customHeight="1" x14ac:dyDescent="0.3">
      <c r="B15" s="309">
        <v>9</v>
      </c>
      <c r="C15" s="59" t="s">
        <v>40</v>
      </c>
      <c r="D15" s="60">
        <v>3114</v>
      </c>
      <c r="E15" s="59">
        <v>330</v>
      </c>
      <c r="F15" s="310" t="s">
        <v>136</v>
      </c>
      <c r="G15" s="310">
        <v>19</v>
      </c>
      <c r="H15" s="63">
        <f t="shared" si="0"/>
        <v>75187.969924812045</v>
      </c>
      <c r="I15" s="63">
        <v>73000</v>
      </c>
      <c r="J15" s="311">
        <f t="shared" si="1"/>
        <v>97.089999999999975</v>
      </c>
      <c r="K15" s="309">
        <v>280</v>
      </c>
      <c r="L15" s="64">
        <v>21.2</v>
      </c>
      <c r="M15" s="310">
        <v>265</v>
      </c>
      <c r="N15" s="63">
        <f t="shared" si="2"/>
        <v>9464.2857142857138</v>
      </c>
      <c r="O15" s="312">
        <f t="shared" si="3"/>
        <v>8671.926910299002</v>
      </c>
      <c r="P15" s="313">
        <v>560</v>
      </c>
      <c r="Q15" s="314">
        <v>21.1</v>
      </c>
      <c r="R15" s="315">
        <v>140</v>
      </c>
      <c r="S15" s="316">
        <f t="shared" si="4"/>
        <v>2500</v>
      </c>
      <c r="T15" s="317">
        <f t="shared" si="5"/>
        <v>2293.604651162791</v>
      </c>
      <c r="U15" s="318">
        <f t="shared" si="6"/>
        <v>6378.322259136211</v>
      </c>
    </row>
    <row r="16" spans="2:21" ht="23.1" customHeight="1" thickBot="1" x14ac:dyDescent="0.35">
      <c r="B16" s="320">
        <v>10</v>
      </c>
      <c r="C16" s="71" t="s">
        <v>40</v>
      </c>
      <c r="D16" s="85">
        <v>398</v>
      </c>
      <c r="E16" s="71">
        <v>390</v>
      </c>
      <c r="F16" s="321" t="s">
        <v>136</v>
      </c>
      <c r="G16" s="321">
        <v>19</v>
      </c>
      <c r="H16" s="100">
        <f t="shared" si="0"/>
        <v>75187.969924812045</v>
      </c>
      <c r="I16" s="100">
        <v>72000</v>
      </c>
      <c r="J16" s="322">
        <f t="shared" si="1"/>
        <v>95.759999999999977</v>
      </c>
      <c r="K16" s="320">
        <v>280</v>
      </c>
      <c r="L16" s="101">
        <v>22.9</v>
      </c>
      <c r="M16" s="321">
        <v>270</v>
      </c>
      <c r="N16" s="100">
        <f t="shared" si="2"/>
        <v>9642.8571428571431</v>
      </c>
      <c r="O16" s="323">
        <f t="shared" si="3"/>
        <v>8644.9335548172749</v>
      </c>
      <c r="P16" s="324">
        <v>560</v>
      </c>
      <c r="Q16" s="325">
        <v>20.3</v>
      </c>
      <c r="R16" s="326">
        <v>150</v>
      </c>
      <c r="S16" s="327">
        <f t="shared" si="4"/>
        <v>2678.5714285714284</v>
      </c>
      <c r="T16" s="328">
        <f t="shared" si="5"/>
        <v>2482.3504983388702</v>
      </c>
      <c r="U16" s="329">
        <f t="shared" si="6"/>
        <v>6162.5830564784046</v>
      </c>
    </row>
    <row r="17" spans="2:21" ht="23.1" customHeight="1" x14ac:dyDescent="0.3">
      <c r="B17" s="299">
        <v>11</v>
      </c>
      <c r="C17" s="40" t="s">
        <v>31</v>
      </c>
      <c r="D17" s="40">
        <v>43</v>
      </c>
      <c r="E17" s="40">
        <v>400</v>
      </c>
      <c r="F17" s="300">
        <v>22</v>
      </c>
      <c r="G17" s="300">
        <v>22</v>
      </c>
      <c r="H17" s="43">
        <f t="shared" si="0"/>
        <v>64935.06493506494</v>
      </c>
      <c r="I17" s="43">
        <v>60000</v>
      </c>
      <c r="J17" s="301">
        <f t="shared" si="1"/>
        <v>92.399999999999991</v>
      </c>
      <c r="K17" s="330">
        <v>280</v>
      </c>
      <c r="L17" s="132">
        <v>23.7</v>
      </c>
      <c r="M17" s="331">
        <v>215</v>
      </c>
      <c r="N17" s="131">
        <f t="shared" si="2"/>
        <v>7678.5714285714294</v>
      </c>
      <c r="O17" s="332">
        <f t="shared" si="3"/>
        <v>6812.5000000000009</v>
      </c>
      <c r="P17" s="333">
        <v>560</v>
      </c>
      <c r="Q17" s="334">
        <v>23.6</v>
      </c>
      <c r="R17" s="335">
        <v>95</v>
      </c>
      <c r="S17" s="336">
        <f t="shared" si="4"/>
        <v>1696.4285714285716</v>
      </c>
      <c r="T17" s="337">
        <f t="shared" si="5"/>
        <v>1507.059800664452</v>
      </c>
      <c r="U17" s="338">
        <f t="shared" si="6"/>
        <v>5305.4401993355486</v>
      </c>
    </row>
    <row r="18" spans="2:21" ht="23.1" customHeight="1" x14ac:dyDescent="0.3">
      <c r="B18" s="309">
        <v>12</v>
      </c>
      <c r="C18" s="59" t="s">
        <v>26</v>
      </c>
      <c r="D18" s="59">
        <v>427</v>
      </c>
      <c r="E18" s="59">
        <v>400</v>
      </c>
      <c r="F18" s="310" t="s">
        <v>137</v>
      </c>
      <c r="G18" s="310">
        <v>22</v>
      </c>
      <c r="H18" s="63">
        <f t="shared" si="0"/>
        <v>64935.06493506494</v>
      </c>
      <c r="I18" s="63">
        <v>59000</v>
      </c>
      <c r="J18" s="311">
        <f t="shared" si="1"/>
        <v>90.86</v>
      </c>
      <c r="K18" s="309">
        <v>280</v>
      </c>
      <c r="L18" s="64">
        <v>21</v>
      </c>
      <c r="M18" s="310">
        <v>230</v>
      </c>
      <c r="N18" s="63">
        <f t="shared" si="2"/>
        <v>8214.2857142857138</v>
      </c>
      <c r="O18" s="312">
        <f t="shared" si="3"/>
        <v>7545.6810631229228</v>
      </c>
      <c r="P18" s="313">
        <v>560</v>
      </c>
      <c r="Q18" s="314">
        <v>20.9</v>
      </c>
      <c r="R18" s="315">
        <v>100</v>
      </c>
      <c r="S18" s="316">
        <f t="shared" si="4"/>
        <v>1785.7142857142858</v>
      </c>
      <c r="T18" s="317">
        <f t="shared" si="5"/>
        <v>1642.4418604651162</v>
      </c>
      <c r="U18" s="318">
        <f t="shared" si="6"/>
        <v>5903.2392026578063</v>
      </c>
    </row>
    <row r="19" spans="2:21" ht="23.1" customHeight="1" x14ac:dyDescent="0.3">
      <c r="B19" s="309">
        <v>13</v>
      </c>
      <c r="C19" s="59" t="s">
        <v>26</v>
      </c>
      <c r="D19" s="59">
        <v>457</v>
      </c>
      <c r="E19" s="59">
        <v>400</v>
      </c>
      <c r="F19" s="310" t="s">
        <v>137</v>
      </c>
      <c r="G19" s="310">
        <v>22</v>
      </c>
      <c r="H19" s="63">
        <f t="shared" si="0"/>
        <v>64935.06493506494</v>
      </c>
      <c r="I19" s="63">
        <v>62000</v>
      </c>
      <c r="J19" s="311">
        <f t="shared" si="1"/>
        <v>95.47999999999999</v>
      </c>
      <c r="K19" s="309">
        <v>280</v>
      </c>
      <c r="L19" s="64">
        <v>21.6</v>
      </c>
      <c r="M19" s="310">
        <v>240</v>
      </c>
      <c r="N19" s="63">
        <f t="shared" si="2"/>
        <v>8571.4285714285706</v>
      </c>
      <c r="O19" s="312">
        <f t="shared" si="3"/>
        <v>7813.9534883720926</v>
      </c>
      <c r="P19" s="313">
        <v>560</v>
      </c>
      <c r="Q19" s="314">
        <v>21.5</v>
      </c>
      <c r="R19" s="315">
        <v>110</v>
      </c>
      <c r="S19" s="316">
        <f t="shared" si="4"/>
        <v>1964.2857142857142</v>
      </c>
      <c r="T19" s="317">
        <f t="shared" si="5"/>
        <v>1792.9817275747507</v>
      </c>
      <c r="U19" s="318">
        <f t="shared" si="6"/>
        <v>6020.9717607973416</v>
      </c>
    </row>
    <row r="20" spans="2:21" ht="23.1" customHeight="1" x14ac:dyDescent="0.3">
      <c r="B20" s="309">
        <v>14</v>
      </c>
      <c r="C20" s="59" t="s">
        <v>26</v>
      </c>
      <c r="D20" s="59">
        <v>4567</v>
      </c>
      <c r="E20" s="59">
        <v>400</v>
      </c>
      <c r="F20" s="310" t="s">
        <v>137</v>
      </c>
      <c r="G20" s="310">
        <v>22</v>
      </c>
      <c r="H20" s="63">
        <f t="shared" si="0"/>
        <v>64935.06493506494</v>
      </c>
      <c r="I20" s="63">
        <v>59000</v>
      </c>
      <c r="J20" s="311">
        <f t="shared" si="1"/>
        <v>90.86</v>
      </c>
      <c r="K20" s="309">
        <v>280</v>
      </c>
      <c r="L20" s="64">
        <v>21.2</v>
      </c>
      <c r="M20" s="310">
        <v>225</v>
      </c>
      <c r="N20" s="63">
        <f t="shared" si="2"/>
        <v>8035.7142857142862</v>
      </c>
      <c r="O20" s="312">
        <f t="shared" si="3"/>
        <v>7362.956810631229</v>
      </c>
      <c r="P20" s="313">
        <v>560</v>
      </c>
      <c r="Q20" s="314">
        <v>20.100000000000001</v>
      </c>
      <c r="R20" s="315">
        <v>90</v>
      </c>
      <c r="S20" s="316">
        <f t="shared" si="4"/>
        <v>1607.1428571428573</v>
      </c>
      <c r="T20" s="317">
        <f t="shared" si="5"/>
        <v>1493.1478405315618</v>
      </c>
      <c r="U20" s="318">
        <f t="shared" si="6"/>
        <v>5869.808970099667</v>
      </c>
    </row>
    <row r="21" spans="2:21" ht="23.1" customHeight="1" x14ac:dyDescent="0.3">
      <c r="B21" s="309">
        <v>15</v>
      </c>
      <c r="C21" s="59" t="s">
        <v>34</v>
      </c>
      <c r="D21" s="60">
        <v>424</v>
      </c>
      <c r="E21" s="59">
        <v>460</v>
      </c>
      <c r="F21" s="310">
        <v>19</v>
      </c>
      <c r="G21" s="310">
        <v>20</v>
      </c>
      <c r="H21" s="63">
        <f t="shared" si="0"/>
        <v>71428.571428571435</v>
      </c>
      <c r="I21" s="63">
        <v>66000</v>
      </c>
      <c r="J21" s="311">
        <f t="shared" si="1"/>
        <v>92.399999999999991</v>
      </c>
      <c r="K21" s="309">
        <v>280</v>
      </c>
      <c r="L21" s="64">
        <v>21.8</v>
      </c>
      <c r="M21" s="310">
        <v>265</v>
      </c>
      <c r="N21" s="63">
        <f t="shared" si="2"/>
        <v>9464.2857142857138</v>
      </c>
      <c r="O21" s="312">
        <f t="shared" si="3"/>
        <v>8605.8970099667767</v>
      </c>
      <c r="P21" s="313">
        <v>560</v>
      </c>
      <c r="Q21" s="314">
        <v>20.6</v>
      </c>
      <c r="R21" s="315">
        <v>75</v>
      </c>
      <c r="S21" s="316">
        <f t="shared" si="4"/>
        <v>1339.2857142857142</v>
      </c>
      <c r="T21" s="317">
        <f t="shared" si="5"/>
        <v>1236.5033222591362</v>
      </c>
      <c r="U21" s="318">
        <f t="shared" si="6"/>
        <v>7369.3936877076403</v>
      </c>
    </row>
    <row r="22" spans="2:21" ht="23.1" customHeight="1" x14ac:dyDescent="0.3">
      <c r="B22" s="309">
        <v>16</v>
      </c>
      <c r="C22" s="59" t="s">
        <v>34</v>
      </c>
      <c r="D22" s="60" t="s">
        <v>70</v>
      </c>
      <c r="E22" s="59">
        <v>490</v>
      </c>
      <c r="F22" s="310">
        <v>20</v>
      </c>
      <c r="G22" s="310">
        <v>20</v>
      </c>
      <c r="H22" s="63">
        <f t="shared" si="0"/>
        <v>71428.571428571435</v>
      </c>
      <c r="I22" s="63">
        <v>72000</v>
      </c>
      <c r="J22" s="311">
        <f t="shared" si="1"/>
        <v>100.8</v>
      </c>
      <c r="K22" s="309">
        <v>280</v>
      </c>
      <c r="L22" s="64">
        <v>22.1</v>
      </c>
      <c r="M22" s="310">
        <v>165</v>
      </c>
      <c r="N22" s="63">
        <f t="shared" si="2"/>
        <v>5892.8571428571431</v>
      </c>
      <c r="O22" s="312">
        <f t="shared" si="3"/>
        <v>5337.8322259136221</v>
      </c>
      <c r="P22" s="313">
        <v>560</v>
      </c>
      <c r="Q22" s="314">
        <v>22.1</v>
      </c>
      <c r="R22" s="315">
        <v>60</v>
      </c>
      <c r="S22" s="316">
        <f t="shared" si="4"/>
        <v>1071.4285714285713</v>
      </c>
      <c r="T22" s="317">
        <f t="shared" si="5"/>
        <v>970.51495016611295</v>
      </c>
      <c r="U22" s="318">
        <f t="shared" si="6"/>
        <v>4367.3172757475095</v>
      </c>
    </row>
    <row r="23" spans="2:21" ht="23.1" customHeight="1" x14ac:dyDescent="0.3">
      <c r="B23" s="309">
        <v>17</v>
      </c>
      <c r="C23" s="59" t="s">
        <v>38</v>
      </c>
      <c r="D23" s="60" t="s">
        <v>76</v>
      </c>
      <c r="E23" s="59">
        <v>480</v>
      </c>
      <c r="F23" s="310" t="s">
        <v>133</v>
      </c>
      <c r="G23" s="310">
        <v>20</v>
      </c>
      <c r="H23" s="63">
        <f t="shared" si="0"/>
        <v>71428.571428571435</v>
      </c>
      <c r="I23" s="63">
        <v>69000</v>
      </c>
      <c r="J23" s="311">
        <f t="shared" si="1"/>
        <v>96.6</v>
      </c>
      <c r="K23" s="309">
        <v>280</v>
      </c>
      <c r="L23" s="64">
        <v>21.4</v>
      </c>
      <c r="M23" s="310">
        <v>275</v>
      </c>
      <c r="N23" s="63">
        <f t="shared" si="2"/>
        <v>9821.4285714285706</v>
      </c>
      <c r="O23" s="312">
        <f t="shared" si="3"/>
        <v>8976.3289036544847</v>
      </c>
      <c r="P23" s="313">
        <v>560</v>
      </c>
      <c r="Q23" s="314">
        <v>21.2</v>
      </c>
      <c r="R23" s="315">
        <v>105</v>
      </c>
      <c r="S23" s="316">
        <f t="shared" si="4"/>
        <v>1875</v>
      </c>
      <c r="T23" s="317">
        <f t="shared" si="5"/>
        <v>1718.0232558139533</v>
      </c>
      <c r="U23" s="318">
        <f t="shared" si="6"/>
        <v>7258.3056478405315</v>
      </c>
    </row>
    <row r="24" spans="2:21" ht="23.1" customHeight="1" x14ac:dyDescent="0.3">
      <c r="B24" s="309">
        <v>18</v>
      </c>
      <c r="C24" s="59" t="s">
        <v>28</v>
      </c>
      <c r="D24" s="60">
        <v>4943</v>
      </c>
      <c r="E24" s="59">
        <v>400</v>
      </c>
      <c r="F24" s="310" t="s">
        <v>138</v>
      </c>
      <c r="G24" s="310">
        <v>20</v>
      </c>
      <c r="H24" s="63">
        <f t="shared" si="0"/>
        <v>71428.571428571435</v>
      </c>
      <c r="I24" s="63">
        <v>70000</v>
      </c>
      <c r="J24" s="311">
        <f t="shared" si="1"/>
        <v>97.999999999999986</v>
      </c>
      <c r="K24" s="309">
        <v>280</v>
      </c>
      <c r="L24" s="64">
        <v>21.3</v>
      </c>
      <c r="M24" s="310">
        <v>295</v>
      </c>
      <c r="N24" s="63">
        <f t="shared" si="2"/>
        <v>10535.714285714286</v>
      </c>
      <c r="O24" s="312">
        <f t="shared" si="3"/>
        <v>9641.4036544850496</v>
      </c>
      <c r="P24" s="313">
        <v>560</v>
      </c>
      <c r="Q24" s="314">
        <v>21.3</v>
      </c>
      <c r="R24" s="315">
        <v>135</v>
      </c>
      <c r="S24" s="316">
        <f t="shared" si="4"/>
        <v>2410.7142857142858</v>
      </c>
      <c r="T24" s="317">
        <f t="shared" si="5"/>
        <v>2206.0838870431894</v>
      </c>
      <c r="U24" s="318">
        <f t="shared" si="6"/>
        <v>7435.3197674418607</v>
      </c>
    </row>
    <row r="25" spans="2:21" ht="23.1" customHeight="1" x14ac:dyDescent="0.3">
      <c r="B25" s="309">
        <v>19</v>
      </c>
      <c r="C25" s="59" t="s">
        <v>28</v>
      </c>
      <c r="D25" s="60">
        <v>5075</v>
      </c>
      <c r="E25" s="59">
        <v>450</v>
      </c>
      <c r="F25" s="310" t="s">
        <v>139</v>
      </c>
      <c r="G25" s="310">
        <v>19</v>
      </c>
      <c r="H25" s="63">
        <f t="shared" si="0"/>
        <v>75187.969924812045</v>
      </c>
      <c r="I25" s="63">
        <v>75000</v>
      </c>
      <c r="J25" s="311">
        <f t="shared" si="1"/>
        <v>99.749999999999986</v>
      </c>
      <c r="K25" s="309">
        <v>280</v>
      </c>
      <c r="L25" s="64">
        <v>21</v>
      </c>
      <c r="M25" s="310">
        <v>355</v>
      </c>
      <c r="N25" s="63">
        <f t="shared" si="2"/>
        <v>12678.571428571428</v>
      </c>
      <c r="O25" s="312">
        <f t="shared" si="3"/>
        <v>11646.59468438538</v>
      </c>
      <c r="P25" s="313">
        <v>560</v>
      </c>
      <c r="Q25" s="314">
        <v>21.6</v>
      </c>
      <c r="R25" s="315">
        <v>125</v>
      </c>
      <c r="S25" s="316">
        <f t="shared" si="4"/>
        <v>2232.1428571428573</v>
      </c>
      <c r="T25" s="317">
        <f t="shared" si="5"/>
        <v>2034.8837209302328</v>
      </c>
      <c r="U25" s="318">
        <f t="shared" si="6"/>
        <v>9611.7109634551471</v>
      </c>
    </row>
    <row r="26" spans="2:21" ht="23.1" customHeight="1" x14ac:dyDescent="0.3">
      <c r="B26" s="309">
        <v>20</v>
      </c>
      <c r="C26" s="59" t="s">
        <v>28</v>
      </c>
      <c r="D26" s="60">
        <v>5182</v>
      </c>
      <c r="E26" s="59">
        <v>450</v>
      </c>
      <c r="F26" s="310" t="s">
        <v>139</v>
      </c>
      <c r="G26" s="310">
        <v>19</v>
      </c>
      <c r="H26" s="63">
        <f t="shared" si="0"/>
        <v>75187.969924812045</v>
      </c>
      <c r="I26" s="63">
        <v>74000</v>
      </c>
      <c r="J26" s="311">
        <f t="shared" si="1"/>
        <v>98.419999999999987</v>
      </c>
      <c r="K26" s="309">
        <v>280</v>
      </c>
      <c r="L26" s="64">
        <v>22.5</v>
      </c>
      <c r="M26" s="310">
        <v>325</v>
      </c>
      <c r="N26" s="63">
        <f t="shared" si="2"/>
        <v>11607.142857142859</v>
      </c>
      <c r="O26" s="312">
        <f t="shared" si="3"/>
        <v>10459.925249169437</v>
      </c>
      <c r="P26" s="313">
        <v>560</v>
      </c>
      <c r="Q26" s="314">
        <v>22.1</v>
      </c>
      <c r="R26" s="315">
        <v>105</v>
      </c>
      <c r="S26" s="316">
        <f t="shared" si="4"/>
        <v>1875</v>
      </c>
      <c r="T26" s="317">
        <f t="shared" si="5"/>
        <v>1698.4011627906978</v>
      </c>
      <c r="U26" s="318">
        <f t="shared" si="6"/>
        <v>8761.5240863787385</v>
      </c>
    </row>
    <row r="27" spans="2:21" ht="23.1" customHeight="1" x14ac:dyDescent="0.3">
      <c r="B27" s="309">
        <v>21</v>
      </c>
      <c r="C27" s="59" t="s">
        <v>28</v>
      </c>
      <c r="D27" s="60">
        <v>5685</v>
      </c>
      <c r="E27" s="59">
        <v>490</v>
      </c>
      <c r="F27" s="310" t="s">
        <v>139</v>
      </c>
      <c r="G27" s="310">
        <v>19</v>
      </c>
      <c r="H27" s="63">
        <f t="shared" si="0"/>
        <v>75187.969924812045</v>
      </c>
      <c r="I27" s="63">
        <v>71000</v>
      </c>
      <c r="J27" s="311">
        <f t="shared" si="1"/>
        <v>94.429999999999978</v>
      </c>
      <c r="K27" s="309">
        <v>280</v>
      </c>
      <c r="L27" s="64">
        <v>22.3</v>
      </c>
      <c r="M27" s="310">
        <v>355</v>
      </c>
      <c r="N27" s="63">
        <f t="shared" si="2"/>
        <v>12678.571428571428</v>
      </c>
      <c r="O27" s="312">
        <f t="shared" si="3"/>
        <v>11454.941860465115</v>
      </c>
      <c r="P27" s="313">
        <v>560</v>
      </c>
      <c r="Q27" s="314">
        <v>26.2</v>
      </c>
      <c r="R27" s="315">
        <v>150</v>
      </c>
      <c r="S27" s="316">
        <f t="shared" si="4"/>
        <v>2678.5714285714284</v>
      </c>
      <c r="T27" s="317">
        <f t="shared" si="5"/>
        <v>2298.5880398671093</v>
      </c>
      <c r="U27" s="318">
        <f t="shared" si="6"/>
        <v>9156.3538205980058</v>
      </c>
    </row>
    <row r="28" spans="2:21" ht="23.1" customHeight="1" x14ac:dyDescent="0.3">
      <c r="B28" s="309">
        <v>22</v>
      </c>
      <c r="C28" s="59" t="s">
        <v>29</v>
      </c>
      <c r="D28" s="60" t="s">
        <v>68</v>
      </c>
      <c r="E28" s="59">
        <v>430</v>
      </c>
      <c r="F28" s="310">
        <v>19</v>
      </c>
      <c r="G28" s="310">
        <v>19</v>
      </c>
      <c r="H28" s="63">
        <f t="shared" si="0"/>
        <v>75187.969924812045</v>
      </c>
      <c r="I28" s="63">
        <v>70000</v>
      </c>
      <c r="J28" s="311">
        <f t="shared" si="1"/>
        <v>93.09999999999998</v>
      </c>
      <c r="K28" s="309">
        <v>280</v>
      </c>
      <c r="L28" s="64">
        <v>21.5</v>
      </c>
      <c r="M28" s="310">
        <v>305</v>
      </c>
      <c r="N28" s="63">
        <f t="shared" si="2"/>
        <v>10892.857142857141</v>
      </c>
      <c r="O28" s="312">
        <f t="shared" si="3"/>
        <v>9942.8986710963436</v>
      </c>
      <c r="P28" s="313">
        <v>560</v>
      </c>
      <c r="Q28" s="314">
        <v>21.4</v>
      </c>
      <c r="R28" s="315">
        <v>125</v>
      </c>
      <c r="S28" s="316">
        <f t="shared" si="4"/>
        <v>2232.1428571428573</v>
      </c>
      <c r="T28" s="317">
        <f t="shared" si="5"/>
        <v>2040.0747508305649</v>
      </c>
      <c r="U28" s="318">
        <f t="shared" si="6"/>
        <v>7902.8239202657787</v>
      </c>
    </row>
    <row r="29" spans="2:21" ht="23.1" customHeight="1" x14ac:dyDescent="0.3">
      <c r="B29" s="309">
        <v>23</v>
      </c>
      <c r="C29" s="59" t="s">
        <v>29</v>
      </c>
      <c r="D29" s="60" t="s">
        <v>63</v>
      </c>
      <c r="E29" s="59">
        <v>470</v>
      </c>
      <c r="F29" s="310">
        <v>20</v>
      </c>
      <c r="G29" s="310">
        <v>19</v>
      </c>
      <c r="H29" s="63">
        <f t="shared" si="0"/>
        <v>75187.969924812045</v>
      </c>
      <c r="I29" s="63">
        <v>67000</v>
      </c>
      <c r="J29" s="311">
        <f t="shared" si="1"/>
        <v>89.109999999999985</v>
      </c>
      <c r="K29" s="309">
        <v>280</v>
      </c>
      <c r="L29" s="64">
        <v>21.5</v>
      </c>
      <c r="M29" s="310">
        <v>315</v>
      </c>
      <c r="N29" s="63">
        <f t="shared" si="2"/>
        <v>11250</v>
      </c>
      <c r="O29" s="312">
        <f t="shared" si="3"/>
        <v>10268.895348837208</v>
      </c>
      <c r="P29" s="313">
        <v>560</v>
      </c>
      <c r="Q29" s="314">
        <v>22</v>
      </c>
      <c r="R29" s="315">
        <v>95</v>
      </c>
      <c r="S29" s="316">
        <f t="shared" si="4"/>
        <v>1696.4285714285716</v>
      </c>
      <c r="T29" s="317">
        <f t="shared" si="5"/>
        <v>1538.6212624584718</v>
      </c>
      <c r="U29" s="318">
        <f t="shared" si="6"/>
        <v>8730.2740863787367</v>
      </c>
    </row>
    <row r="30" spans="2:21" ht="23.1" customHeight="1" x14ac:dyDescent="0.3">
      <c r="B30" s="309">
        <v>24</v>
      </c>
      <c r="C30" s="59" t="s">
        <v>52</v>
      </c>
      <c r="D30" s="60">
        <v>4000</v>
      </c>
      <c r="E30" s="59">
        <v>450</v>
      </c>
      <c r="F30" s="310">
        <v>19</v>
      </c>
      <c r="G30" s="310">
        <v>19</v>
      </c>
      <c r="H30" s="63">
        <f t="shared" si="0"/>
        <v>75187.969924812045</v>
      </c>
      <c r="I30" s="63">
        <v>72000</v>
      </c>
      <c r="J30" s="311">
        <f t="shared" si="1"/>
        <v>95.759999999999977</v>
      </c>
      <c r="K30" s="309">
        <v>280</v>
      </c>
      <c r="L30" s="64">
        <v>22.7</v>
      </c>
      <c r="M30" s="310">
        <v>310</v>
      </c>
      <c r="N30" s="63">
        <f t="shared" si="2"/>
        <v>11071.428571428572</v>
      </c>
      <c r="O30" s="312">
        <f t="shared" si="3"/>
        <v>9951.4119601328912</v>
      </c>
      <c r="P30" s="313">
        <v>560</v>
      </c>
      <c r="Q30" s="314">
        <v>21.1</v>
      </c>
      <c r="R30" s="315">
        <v>105</v>
      </c>
      <c r="S30" s="316">
        <f t="shared" si="4"/>
        <v>1875</v>
      </c>
      <c r="T30" s="317">
        <f t="shared" si="5"/>
        <v>1720.203488372093</v>
      </c>
      <c r="U30" s="318">
        <f t="shared" si="6"/>
        <v>8231.2084717607977</v>
      </c>
    </row>
    <row r="31" spans="2:21" ht="23.1" customHeight="1" x14ac:dyDescent="0.3">
      <c r="B31" s="309">
        <v>25</v>
      </c>
      <c r="C31" s="59" t="s">
        <v>40</v>
      </c>
      <c r="D31" s="60" t="s">
        <v>41</v>
      </c>
      <c r="E31" s="59">
        <v>450</v>
      </c>
      <c r="F31" s="310" t="s">
        <v>140</v>
      </c>
      <c r="G31" s="310">
        <v>19</v>
      </c>
      <c r="H31" s="63">
        <f t="shared" si="0"/>
        <v>75187.969924812045</v>
      </c>
      <c r="I31" s="63">
        <v>69000</v>
      </c>
      <c r="J31" s="311">
        <f t="shared" si="1"/>
        <v>91.769999999999982</v>
      </c>
      <c r="K31" s="309">
        <v>280</v>
      </c>
      <c r="L31" s="64">
        <v>22.1</v>
      </c>
      <c r="M31" s="310">
        <v>325</v>
      </c>
      <c r="N31" s="63">
        <f t="shared" si="2"/>
        <v>11607.142857142859</v>
      </c>
      <c r="O31" s="312">
        <f t="shared" si="3"/>
        <v>10513.911960132893</v>
      </c>
      <c r="P31" s="313">
        <v>560</v>
      </c>
      <c r="Q31" s="314">
        <v>22.8</v>
      </c>
      <c r="R31" s="315">
        <v>90</v>
      </c>
      <c r="S31" s="316">
        <f t="shared" si="4"/>
        <v>1607.1428571428573</v>
      </c>
      <c r="T31" s="317">
        <f t="shared" si="5"/>
        <v>1442.6910299003325</v>
      </c>
      <c r="U31" s="318">
        <f t="shared" si="6"/>
        <v>9071.2209302325609</v>
      </c>
    </row>
    <row r="32" spans="2:21" ht="23.1" customHeight="1" x14ac:dyDescent="0.3">
      <c r="B32" s="309">
        <v>26</v>
      </c>
      <c r="C32" s="59" t="s">
        <v>40</v>
      </c>
      <c r="D32" s="60" t="s">
        <v>49</v>
      </c>
      <c r="E32" s="59">
        <v>450</v>
      </c>
      <c r="F32" s="310" t="s">
        <v>141</v>
      </c>
      <c r="G32" s="310">
        <v>19</v>
      </c>
      <c r="H32" s="63">
        <f t="shared" si="0"/>
        <v>75187.969924812045</v>
      </c>
      <c r="I32" s="63">
        <v>73000</v>
      </c>
      <c r="J32" s="311">
        <f t="shared" si="1"/>
        <v>97.089999999999975</v>
      </c>
      <c r="K32" s="309">
        <v>280</v>
      </c>
      <c r="L32" s="64">
        <v>22.3</v>
      </c>
      <c r="M32" s="310">
        <v>325</v>
      </c>
      <c r="N32" s="63">
        <f t="shared" si="2"/>
        <v>11607.142857142859</v>
      </c>
      <c r="O32" s="312">
        <f t="shared" si="3"/>
        <v>10486.918604651164</v>
      </c>
      <c r="P32" s="313">
        <v>560</v>
      </c>
      <c r="Q32" s="314">
        <v>22.2</v>
      </c>
      <c r="R32" s="315">
        <v>130</v>
      </c>
      <c r="S32" s="316">
        <f t="shared" si="4"/>
        <v>2321.4285714285716</v>
      </c>
      <c r="T32" s="317">
        <f t="shared" si="5"/>
        <v>2100.0830564784055</v>
      </c>
      <c r="U32" s="318">
        <f t="shared" si="6"/>
        <v>8386.8355481727594</v>
      </c>
    </row>
    <row r="33" spans="2:21" ht="23.1" customHeight="1" thickBot="1" x14ac:dyDescent="0.35">
      <c r="B33" s="320">
        <v>27</v>
      </c>
      <c r="C33" s="71" t="s">
        <v>40</v>
      </c>
      <c r="D33" s="85" t="s">
        <v>75</v>
      </c>
      <c r="E33" s="71">
        <v>490</v>
      </c>
      <c r="F33" s="321" t="s">
        <v>140</v>
      </c>
      <c r="G33" s="321">
        <v>21</v>
      </c>
      <c r="H33" s="100">
        <f t="shared" si="0"/>
        <v>68027.210884353743</v>
      </c>
      <c r="I33" s="100">
        <v>68000</v>
      </c>
      <c r="J33" s="322">
        <f t="shared" si="1"/>
        <v>99.96</v>
      </c>
      <c r="K33" s="339">
        <v>280</v>
      </c>
      <c r="L33" s="340">
        <v>22.1</v>
      </c>
      <c r="M33" s="341">
        <v>280</v>
      </c>
      <c r="N33" s="342">
        <f t="shared" si="2"/>
        <v>10000</v>
      </c>
      <c r="O33" s="343">
        <f t="shared" si="3"/>
        <v>9058.1395348837214</v>
      </c>
      <c r="P33" s="344">
        <v>560</v>
      </c>
      <c r="Q33" s="345">
        <v>23.3</v>
      </c>
      <c r="R33" s="346">
        <v>85</v>
      </c>
      <c r="S33" s="347">
        <f t="shared" si="4"/>
        <v>1517.8571428571427</v>
      </c>
      <c r="T33" s="348">
        <f t="shared" si="5"/>
        <v>1353.7167774086379</v>
      </c>
      <c r="U33" s="349">
        <f t="shared" si="6"/>
        <v>7704.4227574750839</v>
      </c>
    </row>
    <row r="34" spans="2:21" ht="23.1" customHeight="1" x14ac:dyDescent="0.3">
      <c r="B34" s="299">
        <v>28</v>
      </c>
      <c r="C34" s="40" t="s">
        <v>26</v>
      </c>
      <c r="D34" s="40">
        <v>555</v>
      </c>
      <c r="E34" s="40">
        <v>500</v>
      </c>
      <c r="F34" s="300" t="s">
        <v>142</v>
      </c>
      <c r="G34" s="300">
        <v>21</v>
      </c>
      <c r="H34" s="43">
        <f t="shared" si="0"/>
        <v>68027.210884353743</v>
      </c>
      <c r="I34" s="43">
        <v>71000</v>
      </c>
      <c r="J34" s="301">
        <f t="shared" si="1"/>
        <v>104.37</v>
      </c>
      <c r="K34" s="299">
        <v>280</v>
      </c>
      <c r="L34" s="44">
        <v>24.2</v>
      </c>
      <c r="M34" s="300">
        <v>230</v>
      </c>
      <c r="N34" s="43">
        <f t="shared" si="2"/>
        <v>8214.2857142857138</v>
      </c>
      <c r="O34" s="302">
        <f t="shared" si="3"/>
        <v>7240.0332225913617</v>
      </c>
      <c r="P34" s="303">
        <v>560</v>
      </c>
      <c r="Q34" s="304">
        <v>22.8</v>
      </c>
      <c r="R34" s="305">
        <v>65</v>
      </c>
      <c r="S34" s="306">
        <f t="shared" si="4"/>
        <v>1160.7142857142858</v>
      </c>
      <c r="T34" s="307">
        <f t="shared" si="5"/>
        <v>1041.9435215946846</v>
      </c>
      <c r="U34" s="308">
        <f t="shared" si="6"/>
        <v>6198.0897009966775</v>
      </c>
    </row>
    <row r="35" spans="2:21" ht="23.1" customHeight="1" x14ac:dyDescent="0.3">
      <c r="B35" s="309">
        <v>29</v>
      </c>
      <c r="C35" s="59" t="s">
        <v>26</v>
      </c>
      <c r="D35" s="59">
        <v>5601</v>
      </c>
      <c r="E35" s="59">
        <v>500</v>
      </c>
      <c r="F35" s="310" t="s">
        <v>142</v>
      </c>
      <c r="G35" s="310">
        <v>21</v>
      </c>
      <c r="H35" s="63">
        <f t="shared" si="0"/>
        <v>68027.210884353743</v>
      </c>
      <c r="I35" s="63">
        <v>70000</v>
      </c>
      <c r="J35" s="311">
        <f t="shared" si="1"/>
        <v>102.89999999999999</v>
      </c>
      <c r="K35" s="309">
        <v>280</v>
      </c>
      <c r="L35" s="64">
        <v>25.1</v>
      </c>
      <c r="M35" s="310">
        <v>270</v>
      </c>
      <c r="N35" s="63">
        <f t="shared" si="2"/>
        <v>9642.8571428571431</v>
      </c>
      <c r="O35" s="312">
        <f t="shared" si="3"/>
        <v>8398.2558139534885</v>
      </c>
      <c r="P35" s="313">
        <v>560</v>
      </c>
      <c r="Q35" s="314">
        <v>26.6</v>
      </c>
      <c r="R35" s="315">
        <v>45</v>
      </c>
      <c r="S35" s="316">
        <f t="shared" si="4"/>
        <v>803.57142857142867</v>
      </c>
      <c r="T35" s="317">
        <f t="shared" si="5"/>
        <v>685.83887043189384</v>
      </c>
      <c r="U35" s="318">
        <f t="shared" si="6"/>
        <v>7712.4169435215945</v>
      </c>
    </row>
    <row r="36" spans="2:21" ht="23.1" customHeight="1" x14ac:dyDescent="0.3">
      <c r="B36" s="309">
        <v>30</v>
      </c>
      <c r="C36" s="59" t="s">
        <v>34</v>
      </c>
      <c r="D36" s="60">
        <v>572</v>
      </c>
      <c r="E36" s="59">
        <v>500</v>
      </c>
      <c r="F36" s="310">
        <v>21</v>
      </c>
      <c r="G36" s="310">
        <v>21</v>
      </c>
      <c r="H36" s="63">
        <f t="shared" si="0"/>
        <v>68027.210884353743</v>
      </c>
      <c r="I36" s="63">
        <v>72000</v>
      </c>
      <c r="J36" s="311">
        <f t="shared" si="1"/>
        <v>105.84</v>
      </c>
      <c r="K36" s="309">
        <v>280</v>
      </c>
      <c r="L36" s="64">
        <v>23.1</v>
      </c>
      <c r="M36" s="310">
        <v>200</v>
      </c>
      <c r="N36" s="63">
        <f t="shared" si="2"/>
        <v>7142.8571428571431</v>
      </c>
      <c r="O36" s="312">
        <f t="shared" si="3"/>
        <v>6387.043189368771</v>
      </c>
      <c r="P36" s="313">
        <v>560</v>
      </c>
      <c r="Q36" s="314">
        <v>25.6</v>
      </c>
      <c r="R36" s="315">
        <v>40</v>
      </c>
      <c r="S36" s="316">
        <f t="shared" si="4"/>
        <v>714.28571428571422</v>
      </c>
      <c r="T36" s="317">
        <f t="shared" si="5"/>
        <v>617.94019933554819</v>
      </c>
      <c r="U36" s="318">
        <f t="shared" si="6"/>
        <v>5769.1029900332233</v>
      </c>
    </row>
    <row r="37" spans="2:21" ht="23.1" customHeight="1" x14ac:dyDescent="0.3">
      <c r="B37" s="309">
        <v>31</v>
      </c>
      <c r="C37" s="59" t="s">
        <v>34</v>
      </c>
      <c r="D37" s="60" t="s">
        <v>69</v>
      </c>
      <c r="E37" s="59">
        <v>510</v>
      </c>
      <c r="F37" s="310">
        <v>21</v>
      </c>
      <c r="G37" s="310">
        <v>21</v>
      </c>
      <c r="H37" s="63">
        <f t="shared" si="0"/>
        <v>68027.210884353743</v>
      </c>
      <c r="I37" s="63">
        <v>69000</v>
      </c>
      <c r="J37" s="311">
        <f t="shared" si="1"/>
        <v>101.42999999999999</v>
      </c>
      <c r="K37" s="309">
        <v>280</v>
      </c>
      <c r="L37" s="64">
        <v>22.2</v>
      </c>
      <c r="M37" s="310">
        <v>230</v>
      </c>
      <c r="N37" s="63">
        <f t="shared" si="2"/>
        <v>8214.2857142857138</v>
      </c>
      <c r="O37" s="312">
        <f t="shared" si="3"/>
        <v>7431.0631229235878</v>
      </c>
      <c r="P37" s="313">
        <v>560</v>
      </c>
      <c r="Q37" s="314">
        <v>21.4</v>
      </c>
      <c r="R37" s="315">
        <v>50</v>
      </c>
      <c r="S37" s="316">
        <f t="shared" si="4"/>
        <v>892.85714285714289</v>
      </c>
      <c r="T37" s="317">
        <f t="shared" si="5"/>
        <v>816.02990033222591</v>
      </c>
      <c r="U37" s="318">
        <f t="shared" si="6"/>
        <v>6615.0332225913617</v>
      </c>
    </row>
    <row r="38" spans="2:21" ht="23.1" customHeight="1" x14ac:dyDescent="0.3">
      <c r="B38" s="309">
        <v>32</v>
      </c>
      <c r="C38" s="59" t="s">
        <v>34</v>
      </c>
      <c r="D38" s="60">
        <v>525</v>
      </c>
      <c r="E38" s="59">
        <v>510</v>
      </c>
      <c r="F38" s="310">
        <v>21</v>
      </c>
      <c r="G38" s="310">
        <v>21</v>
      </c>
      <c r="H38" s="63">
        <f t="shared" si="0"/>
        <v>68027.210884353743</v>
      </c>
      <c r="I38" s="63">
        <v>68000</v>
      </c>
      <c r="J38" s="311">
        <f t="shared" si="1"/>
        <v>99.96</v>
      </c>
      <c r="K38" s="309">
        <v>280</v>
      </c>
      <c r="L38" s="64">
        <v>20.8</v>
      </c>
      <c r="M38" s="310">
        <v>230</v>
      </c>
      <c r="N38" s="63">
        <f t="shared" si="2"/>
        <v>8214.2857142857138</v>
      </c>
      <c r="O38" s="312">
        <f t="shared" si="3"/>
        <v>7564.784053156146</v>
      </c>
      <c r="P38" s="313">
        <v>560</v>
      </c>
      <c r="Q38" s="314">
        <v>20</v>
      </c>
      <c r="R38" s="315">
        <v>65</v>
      </c>
      <c r="S38" s="316">
        <f t="shared" si="4"/>
        <v>1160.7142857142858</v>
      </c>
      <c r="T38" s="317">
        <f t="shared" si="5"/>
        <v>1079.7342192691031</v>
      </c>
      <c r="U38" s="318">
        <f t="shared" si="6"/>
        <v>6485.049833887043</v>
      </c>
    </row>
    <row r="39" spans="2:21" ht="23.1" customHeight="1" x14ac:dyDescent="0.3">
      <c r="B39" s="309">
        <v>33</v>
      </c>
      <c r="C39" s="59" t="s">
        <v>38</v>
      </c>
      <c r="D39" s="60" t="s">
        <v>42</v>
      </c>
      <c r="E39" s="59">
        <v>500</v>
      </c>
      <c r="F39" s="310" t="s">
        <v>133</v>
      </c>
      <c r="G39" s="310">
        <v>20</v>
      </c>
      <c r="H39" s="63">
        <f t="shared" si="0"/>
        <v>71428.571428571435</v>
      </c>
      <c r="I39" s="63">
        <v>66000</v>
      </c>
      <c r="J39" s="311">
        <f t="shared" si="1"/>
        <v>92.399999999999991</v>
      </c>
      <c r="K39" s="309">
        <v>280</v>
      </c>
      <c r="L39" s="64">
        <v>20.5</v>
      </c>
      <c r="M39" s="310">
        <v>260</v>
      </c>
      <c r="N39" s="63">
        <f t="shared" si="2"/>
        <v>9285.7142857142862</v>
      </c>
      <c r="O39" s="312">
        <f t="shared" si="3"/>
        <v>8583.8870431893683</v>
      </c>
      <c r="P39" s="313">
        <v>560</v>
      </c>
      <c r="Q39" s="314">
        <v>20.5</v>
      </c>
      <c r="R39" s="315">
        <v>70</v>
      </c>
      <c r="S39" s="316">
        <f t="shared" si="4"/>
        <v>1250</v>
      </c>
      <c r="T39" s="317">
        <f t="shared" si="5"/>
        <v>1155.5232558139535</v>
      </c>
      <c r="U39" s="318">
        <f t="shared" si="6"/>
        <v>7428.3637873754151</v>
      </c>
    </row>
    <row r="40" spans="2:21" ht="23.1" customHeight="1" x14ac:dyDescent="0.3">
      <c r="B40" s="309">
        <v>34</v>
      </c>
      <c r="C40" s="59" t="s">
        <v>38</v>
      </c>
      <c r="D40" s="60" t="s">
        <v>71</v>
      </c>
      <c r="E40" s="59">
        <v>550</v>
      </c>
      <c r="F40" s="310">
        <v>20</v>
      </c>
      <c r="G40" s="310">
        <v>20</v>
      </c>
      <c r="H40" s="63">
        <f t="shared" si="0"/>
        <v>71428.571428571435</v>
      </c>
      <c r="I40" s="63">
        <v>70000</v>
      </c>
      <c r="J40" s="311">
        <f t="shared" si="1"/>
        <v>97.999999999999986</v>
      </c>
      <c r="K40" s="309">
        <v>280</v>
      </c>
      <c r="L40" s="64">
        <v>21.8</v>
      </c>
      <c r="M40" s="310">
        <v>295</v>
      </c>
      <c r="N40" s="63">
        <f t="shared" si="2"/>
        <v>10535.714285714286</v>
      </c>
      <c r="O40" s="312">
        <f t="shared" si="3"/>
        <v>9580.1495016611298</v>
      </c>
      <c r="P40" s="313">
        <v>560</v>
      </c>
      <c r="Q40" s="314">
        <v>21.1</v>
      </c>
      <c r="R40" s="315">
        <v>120</v>
      </c>
      <c r="S40" s="316">
        <f t="shared" si="4"/>
        <v>2142.8571428571427</v>
      </c>
      <c r="T40" s="317">
        <f t="shared" si="5"/>
        <v>1965.9468438538206</v>
      </c>
      <c r="U40" s="318">
        <f t="shared" si="6"/>
        <v>7614.2026578073092</v>
      </c>
    </row>
    <row r="41" spans="2:21" ht="23.1" customHeight="1" x14ac:dyDescent="0.3">
      <c r="B41" s="309">
        <v>35</v>
      </c>
      <c r="C41" s="59" t="s">
        <v>28</v>
      </c>
      <c r="D41" s="60">
        <v>5830</v>
      </c>
      <c r="E41" s="59">
        <v>580</v>
      </c>
      <c r="F41" s="310" t="s">
        <v>139</v>
      </c>
      <c r="G41" s="310">
        <v>20</v>
      </c>
      <c r="H41" s="63">
        <f t="shared" si="0"/>
        <v>71428.571428571435</v>
      </c>
      <c r="I41" s="63">
        <v>67000</v>
      </c>
      <c r="J41" s="311">
        <f t="shared" si="1"/>
        <v>93.8</v>
      </c>
      <c r="K41" s="309">
        <v>280</v>
      </c>
      <c r="L41" s="64">
        <v>21.3</v>
      </c>
      <c r="M41" s="310">
        <v>320</v>
      </c>
      <c r="N41" s="63">
        <f t="shared" si="2"/>
        <v>11428.571428571428</v>
      </c>
      <c r="O41" s="312">
        <f t="shared" si="3"/>
        <v>10458.471760797342</v>
      </c>
      <c r="P41" s="313">
        <v>560</v>
      </c>
      <c r="Q41" s="314">
        <v>21.7</v>
      </c>
      <c r="R41" s="315">
        <v>135</v>
      </c>
      <c r="S41" s="316">
        <f t="shared" si="4"/>
        <v>2410.7142857142858</v>
      </c>
      <c r="T41" s="317">
        <f t="shared" si="5"/>
        <v>2194.8712624584718</v>
      </c>
      <c r="U41" s="318">
        <f t="shared" si="6"/>
        <v>8263.6004983388702</v>
      </c>
    </row>
    <row r="42" spans="2:21" ht="23.1" customHeight="1" x14ac:dyDescent="0.3">
      <c r="B42" s="309">
        <v>36</v>
      </c>
      <c r="C42" s="59" t="s">
        <v>52</v>
      </c>
      <c r="D42" s="60">
        <v>5051</v>
      </c>
      <c r="E42" s="59">
        <v>580</v>
      </c>
      <c r="F42" s="310">
        <v>21</v>
      </c>
      <c r="G42" s="310">
        <v>20</v>
      </c>
      <c r="H42" s="63">
        <f t="shared" si="0"/>
        <v>71428.571428571435</v>
      </c>
      <c r="I42" s="63">
        <v>73000</v>
      </c>
      <c r="J42" s="311">
        <f t="shared" si="1"/>
        <v>102.2</v>
      </c>
      <c r="K42" s="309">
        <v>280</v>
      </c>
      <c r="L42" s="64">
        <v>21.5</v>
      </c>
      <c r="M42" s="310">
        <v>260</v>
      </c>
      <c r="N42" s="63">
        <f t="shared" si="2"/>
        <v>9285.7142857142862</v>
      </c>
      <c r="O42" s="312">
        <f t="shared" si="3"/>
        <v>8475.913621262458</v>
      </c>
      <c r="P42" s="313">
        <v>560</v>
      </c>
      <c r="Q42" s="314">
        <v>21.4</v>
      </c>
      <c r="R42" s="315">
        <v>70</v>
      </c>
      <c r="S42" s="316">
        <f t="shared" si="4"/>
        <v>1250</v>
      </c>
      <c r="T42" s="317">
        <f t="shared" si="5"/>
        <v>1142.4418604651162</v>
      </c>
      <c r="U42" s="318">
        <f t="shared" si="6"/>
        <v>7333.4717607973416</v>
      </c>
    </row>
    <row r="43" spans="2:21" ht="23.1" customHeight="1" thickBot="1" x14ac:dyDescent="0.35">
      <c r="B43" s="320">
        <v>37</v>
      </c>
      <c r="C43" s="71" t="s">
        <v>40</v>
      </c>
      <c r="D43" s="85">
        <v>5518</v>
      </c>
      <c r="E43" s="71">
        <v>500</v>
      </c>
      <c r="F43" s="321">
        <v>22</v>
      </c>
      <c r="G43" s="321">
        <v>22</v>
      </c>
      <c r="H43" s="100">
        <f t="shared" si="0"/>
        <v>64935.06493506494</v>
      </c>
      <c r="I43" s="100">
        <v>57000</v>
      </c>
      <c r="J43" s="322">
        <f t="shared" si="1"/>
        <v>87.779999999999987</v>
      </c>
      <c r="K43" s="320">
        <v>280</v>
      </c>
      <c r="L43" s="101">
        <v>21.3</v>
      </c>
      <c r="M43" s="321">
        <v>275</v>
      </c>
      <c r="N43" s="100">
        <f t="shared" si="2"/>
        <v>9821.4285714285706</v>
      </c>
      <c r="O43" s="323">
        <f t="shared" si="3"/>
        <v>8987.7491694352157</v>
      </c>
      <c r="P43" s="324">
        <v>560</v>
      </c>
      <c r="Q43" s="325">
        <v>19.5</v>
      </c>
      <c r="R43" s="326">
        <v>85</v>
      </c>
      <c r="S43" s="327">
        <f t="shared" si="4"/>
        <v>1517.8571428571427</v>
      </c>
      <c r="T43" s="328">
        <f t="shared" si="5"/>
        <v>1420.7848837209301</v>
      </c>
      <c r="U43" s="329">
        <f t="shared" si="6"/>
        <v>7566.9642857142853</v>
      </c>
    </row>
    <row r="44" spans="2:21" ht="23.1" customHeight="1" x14ac:dyDescent="0.3">
      <c r="B44" s="330">
        <v>38</v>
      </c>
      <c r="C44" s="90" t="s">
        <v>38</v>
      </c>
      <c r="D44" s="122" t="s">
        <v>57</v>
      </c>
      <c r="E44" s="90">
        <v>620</v>
      </c>
      <c r="F44" s="331" t="s">
        <v>137</v>
      </c>
      <c r="G44" s="331">
        <v>22</v>
      </c>
      <c r="H44" s="131">
        <f t="shared" si="0"/>
        <v>64935.06493506494</v>
      </c>
      <c r="I44" s="131">
        <v>66000</v>
      </c>
      <c r="J44" s="350">
        <f t="shared" si="1"/>
        <v>101.64</v>
      </c>
      <c r="K44" s="330">
        <v>280</v>
      </c>
      <c r="L44" s="132">
        <v>23.1</v>
      </c>
      <c r="M44" s="331">
        <v>325</v>
      </c>
      <c r="N44" s="131">
        <f t="shared" si="2"/>
        <v>11607.142857142859</v>
      </c>
      <c r="O44" s="332">
        <f t="shared" si="3"/>
        <v>10378.945182724254</v>
      </c>
      <c r="P44" s="333">
        <v>560</v>
      </c>
      <c r="Q44" s="334">
        <v>20.399999999999999</v>
      </c>
      <c r="R44" s="335">
        <v>90</v>
      </c>
      <c r="S44" s="336">
        <f t="shared" si="4"/>
        <v>1607.1428571428573</v>
      </c>
      <c r="T44" s="337">
        <f t="shared" si="5"/>
        <v>1487.5415282392028</v>
      </c>
      <c r="U44" s="338">
        <f t="shared" si="6"/>
        <v>8891.4036544850514</v>
      </c>
    </row>
    <row r="45" spans="2:21" ht="23.1" customHeight="1" x14ac:dyDescent="0.3">
      <c r="B45" s="309">
        <v>39</v>
      </c>
      <c r="C45" s="59" t="s">
        <v>38</v>
      </c>
      <c r="D45" s="60" t="s">
        <v>78</v>
      </c>
      <c r="E45" s="59">
        <v>630</v>
      </c>
      <c r="F45" s="310" t="s">
        <v>137</v>
      </c>
      <c r="G45" s="310">
        <v>22</v>
      </c>
      <c r="H45" s="63">
        <f t="shared" si="0"/>
        <v>64935.06493506494</v>
      </c>
      <c r="I45" s="63">
        <v>64000</v>
      </c>
      <c r="J45" s="311">
        <f t="shared" si="1"/>
        <v>98.559999999999988</v>
      </c>
      <c r="K45" s="309">
        <v>280</v>
      </c>
      <c r="L45" s="64">
        <v>23.6</v>
      </c>
      <c r="M45" s="310">
        <v>265</v>
      </c>
      <c r="N45" s="63">
        <f t="shared" si="2"/>
        <v>9464.2857142857138</v>
      </c>
      <c r="O45" s="312">
        <f t="shared" si="3"/>
        <v>8407.8073089701011</v>
      </c>
      <c r="P45" s="313">
        <v>560</v>
      </c>
      <c r="Q45" s="314">
        <v>25</v>
      </c>
      <c r="R45" s="315">
        <v>55</v>
      </c>
      <c r="S45" s="316">
        <f t="shared" si="4"/>
        <v>982.14285714285711</v>
      </c>
      <c r="T45" s="317">
        <f t="shared" si="5"/>
        <v>856.51993355481727</v>
      </c>
      <c r="U45" s="318">
        <f t="shared" si="6"/>
        <v>7551.2873754152843</v>
      </c>
    </row>
    <row r="46" spans="2:21" ht="23.1" customHeight="1" x14ac:dyDescent="0.3">
      <c r="B46" s="309">
        <v>40</v>
      </c>
      <c r="C46" s="59" t="s">
        <v>29</v>
      </c>
      <c r="D46" s="60" t="s">
        <v>86</v>
      </c>
      <c r="E46" s="59">
        <v>600</v>
      </c>
      <c r="F46" s="310">
        <v>21</v>
      </c>
      <c r="G46" s="310">
        <v>22</v>
      </c>
      <c r="H46" s="63">
        <f t="shared" si="0"/>
        <v>64935.06493506494</v>
      </c>
      <c r="I46" s="63">
        <v>68000</v>
      </c>
      <c r="J46" s="311">
        <f t="shared" si="1"/>
        <v>104.71999999999998</v>
      </c>
      <c r="K46" s="309">
        <v>280</v>
      </c>
      <c r="L46" s="64">
        <v>23.2</v>
      </c>
      <c r="M46" s="310">
        <v>245</v>
      </c>
      <c r="N46" s="63">
        <f t="shared" si="2"/>
        <v>8750</v>
      </c>
      <c r="O46" s="312">
        <f t="shared" si="3"/>
        <v>7813.9534883720926</v>
      </c>
      <c r="P46" s="313">
        <v>560</v>
      </c>
      <c r="Q46" s="314">
        <v>24.7</v>
      </c>
      <c r="R46" s="315">
        <v>65</v>
      </c>
      <c r="S46" s="316">
        <f t="shared" si="4"/>
        <v>1160.7142857142858</v>
      </c>
      <c r="T46" s="317">
        <f t="shared" si="5"/>
        <v>1016.2998338870432</v>
      </c>
      <c r="U46" s="318">
        <f t="shared" si="6"/>
        <v>6797.6536544850496</v>
      </c>
    </row>
    <row r="47" spans="2:21" ht="23.1" customHeight="1" thickBot="1" x14ac:dyDescent="0.35">
      <c r="B47" s="320">
        <v>41</v>
      </c>
      <c r="C47" s="71" t="s">
        <v>52</v>
      </c>
      <c r="D47" s="85">
        <v>6000</v>
      </c>
      <c r="E47" s="71">
        <v>600</v>
      </c>
      <c r="F47" s="321">
        <v>20</v>
      </c>
      <c r="G47" s="321">
        <v>20</v>
      </c>
      <c r="H47" s="100">
        <f t="shared" si="0"/>
        <v>71428.571428571435</v>
      </c>
      <c r="I47" s="100">
        <v>70000</v>
      </c>
      <c r="J47" s="322">
        <f t="shared" si="1"/>
        <v>97.999999999999986</v>
      </c>
      <c r="K47" s="339">
        <v>280</v>
      </c>
      <c r="L47" s="340">
        <v>21.6</v>
      </c>
      <c r="M47" s="341">
        <v>240</v>
      </c>
      <c r="N47" s="342">
        <f t="shared" si="2"/>
        <v>8571.4285714285706</v>
      </c>
      <c r="O47" s="343">
        <f t="shared" si="3"/>
        <v>7813.9534883720926</v>
      </c>
      <c r="P47" s="344">
        <v>560</v>
      </c>
      <c r="Q47" s="345">
        <v>24.5</v>
      </c>
      <c r="R47" s="346">
        <v>115</v>
      </c>
      <c r="S47" s="347">
        <f t="shared" si="4"/>
        <v>2053.5714285714284</v>
      </c>
      <c r="T47" s="348">
        <f t="shared" si="5"/>
        <v>1802.8446843853819</v>
      </c>
      <c r="U47" s="349">
        <f t="shared" si="6"/>
        <v>6011.1088039867109</v>
      </c>
    </row>
    <row r="48" spans="2:21" s="13" customFormat="1" ht="30.75" customHeight="1" thickBot="1" x14ac:dyDescent="0.35">
      <c r="B48" s="351" t="s">
        <v>143</v>
      </c>
      <c r="C48" s="352"/>
      <c r="D48" s="352"/>
      <c r="E48" s="352"/>
      <c r="F48" s="352"/>
      <c r="G48" s="352"/>
      <c r="H48" s="352"/>
      <c r="I48" s="352"/>
      <c r="J48" s="352"/>
      <c r="K48" s="353">
        <f>AVERAGE(K7:K47)</f>
        <v>278.63414634146341</v>
      </c>
      <c r="L48" s="354">
        <f t="shared" ref="L48:S48" si="7">AVERAGE(L7:L47)</f>
        <v>21.875609756097564</v>
      </c>
      <c r="M48" s="355">
        <f t="shared" si="7"/>
        <v>268.78048780487802</v>
      </c>
      <c r="N48" s="356">
        <f t="shared" si="7"/>
        <v>9649.1482771970586</v>
      </c>
      <c r="O48" s="357">
        <f t="shared" si="7"/>
        <v>8766.8740827773745</v>
      </c>
      <c r="P48" s="353">
        <f t="shared" si="7"/>
        <v>560</v>
      </c>
      <c r="Q48" s="358">
        <f t="shared" si="7"/>
        <v>21.807317073170736</v>
      </c>
      <c r="R48" s="355">
        <f t="shared" si="7"/>
        <v>99.756097560975604</v>
      </c>
      <c r="S48" s="356">
        <f t="shared" si="7"/>
        <v>1781.3588850174217</v>
      </c>
      <c r="T48" s="359">
        <f>AVERAGE(T7:T47)</f>
        <v>1623.5110606920025</v>
      </c>
      <c r="U48" s="360">
        <f>O48-T48</f>
        <v>7143.363022085372</v>
      </c>
    </row>
    <row r="49" ht="21.9" customHeight="1" x14ac:dyDescent="0.3"/>
    <row r="50" ht="21.9" customHeight="1" x14ac:dyDescent="0.3"/>
  </sheetData>
  <mergeCells count="16">
    <mergeCell ref="I4:J5"/>
    <mergeCell ref="K4:U4"/>
    <mergeCell ref="K5:O5"/>
    <mergeCell ref="P5:T5"/>
    <mergeCell ref="U5:U6"/>
    <mergeCell ref="B48:J48"/>
    <mergeCell ref="B2:D2"/>
    <mergeCell ref="E2:F2"/>
    <mergeCell ref="G2:R2"/>
    <mergeCell ref="S2:U2"/>
    <mergeCell ref="B4:B6"/>
    <mergeCell ref="C4:C6"/>
    <mergeCell ref="D4:D6"/>
    <mergeCell ref="E4:E6"/>
    <mergeCell ref="F4:G5"/>
    <mergeCell ref="H4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47"/>
  <sheetViews>
    <sheetView topLeftCell="F1" zoomScale="40" zoomScaleNormal="40" workbookViewId="0">
      <selection activeCell="AN48" sqref="AN48"/>
    </sheetView>
  </sheetViews>
  <sheetFormatPr defaultColWidth="9.109375" defaultRowHeight="14.4" x14ac:dyDescent="0.3"/>
  <cols>
    <col min="1" max="1" width="0" style="180" hidden="1" customWidth="1"/>
    <col min="2" max="2" width="7.5546875" style="258" hidden="1" customWidth="1"/>
    <col min="3" max="3" width="5.33203125" style="180" hidden="1" customWidth="1"/>
    <col min="4" max="4" width="15.88671875" style="180" hidden="1" customWidth="1"/>
    <col min="5" max="5" width="16.33203125" style="180" hidden="1" customWidth="1"/>
    <col min="6" max="6" width="4.33203125" style="180" customWidth="1"/>
    <col min="7" max="13" width="9.109375" style="180"/>
    <col min="14" max="14" width="11.44140625" style="180" customWidth="1"/>
    <col min="15" max="16384" width="9.109375" style="180"/>
  </cols>
  <sheetData>
    <row r="1" spans="2:30" ht="15" thickBot="1" x14ac:dyDescent="0.35">
      <c r="B1" s="177"/>
      <c r="C1" s="178"/>
      <c r="D1" s="179"/>
      <c r="E1" s="179"/>
    </row>
    <row r="2" spans="2:30" ht="72.75" customHeight="1" thickBot="1" x14ac:dyDescent="0.35">
      <c r="B2" s="177"/>
      <c r="C2" s="178"/>
      <c r="D2" s="179"/>
      <c r="E2" s="179"/>
      <c r="G2" s="181" t="s">
        <v>88</v>
      </c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3"/>
    </row>
    <row r="3" spans="2:30" ht="28.2" customHeight="1" x14ac:dyDescent="0.3">
      <c r="B3" s="177"/>
      <c r="C3" s="178"/>
      <c r="D3" s="179"/>
      <c r="E3" s="179"/>
      <c r="G3" s="180" t="s">
        <v>89</v>
      </c>
    </row>
    <row r="4" spans="2:30" x14ac:dyDescent="0.3">
      <c r="B4" s="177"/>
      <c r="C4" s="178"/>
      <c r="D4" s="179"/>
      <c r="E4" s="179"/>
    </row>
    <row r="5" spans="2:30" x14ac:dyDescent="0.3">
      <c r="B5" s="177"/>
      <c r="C5" s="178"/>
      <c r="D5" s="179">
        <v>13</v>
      </c>
      <c r="E5" s="179"/>
    </row>
    <row r="6" spans="2:30" ht="13.2" customHeight="1" x14ac:dyDescent="0.3">
      <c r="B6" s="177"/>
      <c r="C6" s="178"/>
      <c r="D6" s="179">
        <v>16</v>
      </c>
      <c r="E6" s="179"/>
    </row>
    <row r="7" spans="2:30" hidden="1" x14ac:dyDescent="0.3">
      <c r="B7" s="177"/>
      <c r="C7" s="178"/>
      <c r="D7" s="179"/>
      <c r="E7" s="179"/>
    </row>
    <row r="8" spans="2:30" hidden="1" x14ac:dyDescent="0.3">
      <c r="B8" s="177"/>
      <c r="C8" s="184"/>
      <c r="D8" s="179"/>
      <c r="E8" s="179"/>
    </row>
    <row r="9" spans="2:30" x14ac:dyDescent="0.3">
      <c r="B9" s="177" t="s">
        <v>90</v>
      </c>
      <c r="C9" s="185" t="s">
        <v>91</v>
      </c>
      <c r="D9" s="179"/>
      <c r="E9" s="179"/>
    </row>
    <row r="10" spans="2:30" x14ac:dyDescent="0.3">
      <c r="B10" s="177"/>
      <c r="C10" s="178"/>
      <c r="D10" s="179"/>
      <c r="E10" s="179"/>
    </row>
    <row r="11" spans="2:30" x14ac:dyDescent="0.3">
      <c r="B11" s="177"/>
      <c r="C11" s="178"/>
      <c r="D11" s="179"/>
      <c r="E11" s="179"/>
    </row>
    <row r="12" spans="2:30" x14ac:dyDescent="0.3">
      <c r="B12" s="177"/>
      <c r="C12" s="178"/>
      <c r="D12" s="179"/>
      <c r="E12" s="179"/>
    </row>
    <row r="13" spans="2:30" x14ac:dyDescent="0.3">
      <c r="B13" s="177"/>
      <c r="C13" s="178"/>
      <c r="D13" s="179"/>
      <c r="E13" s="179"/>
    </row>
    <row r="14" spans="2:30" x14ac:dyDescent="0.3">
      <c r="B14" s="177"/>
      <c r="C14" s="178"/>
      <c r="D14" s="179">
        <v>3</v>
      </c>
      <c r="E14" s="179"/>
    </row>
    <row r="15" spans="2:30" x14ac:dyDescent="0.3">
      <c r="B15" s="177"/>
      <c r="C15" s="178"/>
      <c r="D15" s="179"/>
      <c r="E15" s="179"/>
    </row>
    <row r="16" spans="2:30" x14ac:dyDescent="0.3">
      <c r="B16" s="177"/>
      <c r="C16" s="178"/>
      <c r="D16" s="179">
        <v>30</v>
      </c>
      <c r="E16" s="179"/>
    </row>
    <row r="17" spans="2:5" x14ac:dyDescent="0.3">
      <c r="B17" s="177"/>
      <c r="C17" s="178"/>
      <c r="D17" s="179"/>
      <c r="E17" s="179"/>
    </row>
    <row r="18" spans="2:5" x14ac:dyDescent="0.3">
      <c r="B18" s="177"/>
      <c r="C18" s="184"/>
      <c r="D18" s="179"/>
      <c r="E18" s="179"/>
    </row>
    <row r="19" spans="2:5" x14ac:dyDescent="0.3">
      <c r="B19" s="177"/>
      <c r="C19" s="185" t="s">
        <v>92</v>
      </c>
      <c r="D19" s="179"/>
      <c r="E19" s="179"/>
    </row>
    <row r="20" spans="2:5" x14ac:dyDescent="0.3">
      <c r="B20" s="177"/>
      <c r="C20" s="178"/>
      <c r="D20" s="179">
        <v>5</v>
      </c>
      <c r="E20" s="179"/>
    </row>
    <row r="21" spans="2:5" ht="15" customHeight="1" x14ac:dyDescent="0.3">
      <c r="B21" s="177"/>
      <c r="C21" s="178"/>
      <c r="D21" s="179">
        <v>7</v>
      </c>
      <c r="E21" s="179"/>
    </row>
    <row r="22" spans="2:5" x14ac:dyDescent="0.3">
      <c r="B22" s="177"/>
      <c r="C22" s="178"/>
      <c r="D22" s="179">
        <v>4</v>
      </c>
      <c r="E22" s="179"/>
    </row>
    <row r="23" spans="2:5" x14ac:dyDescent="0.3">
      <c r="B23" s="177"/>
      <c r="C23" s="178"/>
      <c r="D23" s="179">
        <v>4</v>
      </c>
      <c r="E23" s="179"/>
    </row>
    <row r="24" spans="2:5" x14ac:dyDescent="0.3">
      <c r="B24" s="177"/>
      <c r="C24" s="178"/>
      <c r="D24" s="179"/>
      <c r="E24" s="179"/>
    </row>
    <row r="25" spans="2:5" x14ac:dyDescent="0.3">
      <c r="B25" s="177"/>
      <c r="C25" s="178"/>
      <c r="D25" s="179">
        <v>4</v>
      </c>
      <c r="E25" s="179"/>
    </row>
    <row r="26" spans="2:5" x14ac:dyDescent="0.3">
      <c r="B26" s="177"/>
      <c r="C26" s="178"/>
      <c r="D26" s="179"/>
      <c r="E26" s="179"/>
    </row>
    <row r="27" spans="2:5" ht="23.4" customHeight="1" x14ac:dyDescent="0.3">
      <c r="B27" s="177"/>
      <c r="C27" s="178"/>
      <c r="D27" s="179">
        <v>16</v>
      </c>
      <c r="E27" s="179"/>
    </row>
    <row r="28" spans="2:5" x14ac:dyDescent="0.3">
      <c r="B28" s="177"/>
      <c r="C28" s="184"/>
      <c r="D28" s="179">
        <v>17</v>
      </c>
      <c r="E28" s="179"/>
    </row>
    <row r="29" spans="2:5" x14ac:dyDescent="0.3">
      <c r="B29" s="177"/>
      <c r="C29" s="185" t="s">
        <v>93</v>
      </c>
      <c r="D29" s="179"/>
      <c r="E29" s="179"/>
    </row>
    <row r="30" spans="2:5" x14ac:dyDescent="0.3">
      <c r="B30" s="177"/>
      <c r="C30" s="178"/>
      <c r="D30" s="179"/>
      <c r="E30" s="179"/>
    </row>
    <row r="31" spans="2:5" ht="13.2" customHeight="1" x14ac:dyDescent="0.3">
      <c r="B31" s="177"/>
      <c r="C31" s="178"/>
      <c r="D31" s="179"/>
      <c r="E31" s="179"/>
    </row>
    <row r="32" spans="2:5" hidden="1" x14ac:dyDescent="0.3">
      <c r="B32" s="177"/>
      <c r="C32" s="178"/>
      <c r="D32" s="179"/>
      <c r="E32" s="179"/>
    </row>
    <row r="33" spans="2:5" hidden="1" x14ac:dyDescent="0.3">
      <c r="B33" s="177"/>
      <c r="C33" s="178"/>
      <c r="D33" s="179"/>
      <c r="E33" s="179"/>
    </row>
    <row r="34" spans="2:5" ht="31.2" customHeight="1" x14ac:dyDescent="0.3">
      <c r="B34" s="177"/>
      <c r="C34" s="178"/>
      <c r="D34" s="179"/>
      <c r="E34" s="179"/>
    </row>
    <row r="35" spans="2:5" x14ac:dyDescent="0.3">
      <c r="B35" s="177"/>
      <c r="C35" s="178"/>
      <c r="D35" s="179"/>
      <c r="E35" s="179"/>
    </row>
    <row r="36" spans="2:5" x14ac:dyDescent="0.3">
      <c r="B36" s="177"/>
      <c r="C36" s="178"/>
      <c r="D36" s="179">
        <v>14</v>
      </c>
      <c r="E36" s="179"/>
    </row>
    <row r="37" spans="2:5" x14ac:dyDescent="0.3">
      <c r="B37" s="177"/>
      <c r="C37" s="178"/>
      <c r="D37" s="179"/>
      <c r="E37" s="179"/>
    </row>
    <row r="38" spans="2:5" x14ac:dyDescent="0.3">
      <c r="B38" s="177"/>
      <c r="C38" s="178"/>
      <c r="D38" s="179">
        <v>7.5</v>
      </c>
      <c r="E38" s="179"/>
    </row>
    <row r="39" spans="2:5" x14ac:dyDescent="0.3">
      <c r="B39" s="177"/>
      <c r="C39" s="184"/>
      <c r="D39" s="179">
        <v>4</v>
      </c>
      <c r="E39" s="179"/>
    </row>
    <row r="40" spans="2:5" x14ac:dyDescent="0.3">
      <c r="B40" s="177" t="s">
        <v>94</v>
      </c>
      <c r="C40" s="185" t="s">
        <v>95</v>
      </c>
      <c r="D40" s="179"/>
      <c r="E40" s="179"/>
    </row>
    <row r="41" spans="2:5" x14ac:dyDescent="0.3">
      <c r="B41" s="177"/>
      <c r="C41" s="178"/>
      <c r="D41" s="179"/>
      <c r="E41" s="179"/>
    </row>
    <row r="42" spans="2:5" x14ac:dyDescent="0.3">
      <c r="B42" s="177"/>
      <c r="C42" s="178"/>
      <c r="D42" s="179"/>
      <c r="E42" s="179"/>
    </row>
    <row r="43" spans="2:5" x14ac:dyDescent="0.3">
      <c r="B43" s="177"/>
      <c r="C43" s="178"/>
      <c r="D43" s="179"/>
      <c r="E43" s="179"/>
    </row>
    <row r="44" spans="2:5" x14ac:dyDescent="0.3">
      <c r="B44" s="177"/>
      <c r="C44" s="178"/>
      <c r="D44" s="179"/>
      <c r="E44" s="179"/>
    </row>
    <row r="45" spans="2:5" x14ac:dyDescent="0.3">
      <c r="B45" s="177"/>
      <c r="C45" s="178"/>
      <c r="D45" s="179"/>
      <c r="E45" s="179"/>
    </row>
    <row r="46" spans="2:5" x14ac:dyDescent="0.3">
      <c r="B46" s="177"/>
      <c r="C46" s="178"/>
      <c r="D46" s="179">
        <v>11</v>
      </c>
      <c r="E46" s="179"/>
    </row>
    <row r="47" spans="2:5" ht="15" customHeight="1" x14ac:dyDescent="0.3">
      <c r="B47" s="177"/>
      <c r="C47" s="178"/>
      <c r="D47" s="179"/>
      <c r="E47" s="179"/>
    </row>
    <row r="48" spans="2:5" s="187" customFormat="1" ht="141" customHeight="1" thickBot="1" x14ac:dyDescent="0.35">
      <c r="B48" s="177"/>
      <c r="C48" s="178"/>
      <c r="D48" s="186">
        <v>6</v>
      </c>
      <c r="E48" s="186"/>
    </row>
    <row r="49" spans="2:30" s="187" customFormat="1" ht="30" customHeight="1" thickBot="1" x14ac:dyDescent="0.35">
      <c r="B49" s="177"/>
      <c r="C49" s="178"/>
      <c r="D49" s="186"/>
      <c r="E49" s="186"/>
      <c r="P49" s="188" t="s">
        <v>96</v>
      </c>
      <c r="Q49" s="189"/>
      <c r="R49" s="189"/>
      <c r="S49" s="189"/>
      <c r="T49" s="190"/>
      <c r="U49" s="188" t="s">
        <v>97</v>
      </c>
      <c r="V49" s="189"/>
      <c r="W49" s="189" t="s">
        <v>90</v>
      </c>
      <c r="X49" s="189"/>
      <c r="Y49" s="189" t="s">
        <v>94</v>
      </c>
      <c r="Z49" s="189"/>
      <c r="AA49" s="189" t="s">
        <v>98</v>
      </c>
      <c r="AB49" s="189"/>
      <c r="AC49" s="189" t="s">
        <v>99</v>
      </c>
      <c r="AD49" s="191"/>
    </row>
    <row r="50" spans="2:30" s="187" customFormat="1" ht="30" customHeight="1" thickBot="1" x14ac:dyDescent="0.35">
      <c r="B50" s="177"/>
      <c r="C50" s="178"/>
      <c r="D50" s="186"/>
      <c r="E50" s="186"/>
      <c r="P50" s="192" t="s">
        <v>100</v>
      </c>
      <c r="Q50" s="193"/>
      <c r="R50" s="193"/>
      <c r="S50" s="193"/>
      <c r="T50" s="194"/>
      <c r="U50" s="192">
        <v>35</v>
      </c>
      <c r="V50" s="193"/>
      <c r="W50" s="193">
        <v>90</v>
      </c>
      <c r="X50" s="193"/>
      <c r="Y50" s="193">
        <v>95</v>
      </c>
      <c r="Z50" s="193"/>
      <c r="AA50" s="193">
        <v>120</v>
      </c>
      <c r="AB50" s="193"/>
      <c r="AC50" s="193">
        <v>75</v>
      </c>
      <c r="AD50" s="195"/>
    </row>
    <row r="51" spans="2:30" s="187" customFormat="1" ht="30" customHeight="1" thickBot="1" x14ac:dyDescent="0.35">
      <c r="B51" s="177"/>
      <c r="C51" s="178"/>
      <c r="D51" s="186"/>
      <c r="E51" s="186"/>
      <c r="G51" s="196" t="s">
        <v>101</v>
      </c>
      <c r="H51" s="197"/>
      <c r="I51" s="197"/>
      <c r="J51" s="197"/>
      <c r="K51" s="197"/>
      <c r="L51" s="197"/>
      <c r="M51" s="197"/>
      <c r="N51" s="198"/>
      <c r="P51" s="199" t="s">
        <v>102</v>
      </c>
      <c r="Q51" s="200"/>
      <c r="R51" s="200"/>
      <c r="S51" s="200"/>
      <c r="T51" s="201"/>
      <c r="U51" s="199">
        <v>34</v>
      </c>
      <c r="V51" s="200"/>
      <c r="W51" s="200">
        <v>115</v>
      </c>
      <c r="X51" s="200"/>
      <c r="Y51" s="200">
        <v>19</v>
      </c>
      <c r="Z51" s="200"/>
      <c r="AA51" s="200">
        <v>102</v>
      </c>
      <c r="AB51" s="200"/>
      <c r="AC51" s="200">
        <v>65</v>
      </c>
      <c r="AD51" s="202"/>
    </row>
    <row r="52" spans="2:30" s="187" customFormat="1" ht="30" customHeight="1" thickBot="1" x14ac:dyDescent="0.35">
      <c r="B52" s="177"/>
      <c r="C52" s="178"/>
      <c r="D52" s="186"/>
      <c r="E52" s="186">
        <v>11</v>
      </c>
      <c r="G52" s="203" t="s">
        <v>103</v>
      </c>
      <c r="H52" s="204"/>
      <c r="I52" s="204"/>
      <c r="J52" s="204"/>
      <c r="K52" s="205"/>
      <c r="L52" s="206">
        <v>335</v>
      </c>
      <c r="M52" s="206"/>
      <c r="N52" s="207"/>
      <c r="P52" s="188" t="s">
        <v>77</v>
      </c>
      <c r="Q52" s="189"/>
      <c r="R52" s="189"/>
      <c r="S52" s="189"/>
      <c r="T52" s="190"/>
      <c r="U52" s="188">
        <f>U51-U50</f>
        <v>-1</v>
      </c>
      <c r="V52" s="189"/>
      <c r="W52" s="208">
        <f t="shared" ref="W52" si="0">W51-W50</f>
        <v>25</v>
      </c>
      <c r="X52" s="189"/>
      <c r="Y52" s="208">
        <f t="shared" ref="Y52" si="1">Y51-Y50</f>
        <v>-76</v>
      </c>
      <c r="Z52" s="189"/>
      <c r="AA52" s="208">
        <f t="shared" ref="AA52" si="2">AA51-AA50</f>
        <v>-18</v>
      </c>
      <c r="AB52" s="189"/>
      <c r="AC52" s="208">
        <f t="shared" ref="AC52" si="3">AC51-AC50</f>
        <v>-10</v>
      </c>
      <c r="AD52" s="191"/>
    </row>
    <row r="53" spans="2:30" s="187" customFormat="1" ht="30" customHeight="1" thickBot="1" x14ac:dyDescent="0.35">
      <c r="B53" s="177"/>
      <c r="C53" s="178"/>
      <c r="D53" s="186"/>
      <c r="E53" s="186">
        <v>7</v>
      </c>
      <c r="G53" s="209" t="s">
        <v>104</v>
      </c>
      <c r="H53" s="210"/>
      <c r="I53" s="210"/>
      <c r="J53" s="210"/>
      <c r="K53" s="211"/>
      <c r="L53" s="200">
        <v>181</v>
      </c>
      <c r="M53" s="200"/>
      <c r="N53" s="202"/>
      <c r="P53" s="212" t="s">
        <v>104</v>
      </c>
      <c r="Q53" s="213"/>
      <c r="R53" s="213"/>
      <c r="S53" s="213"/>
      <c r="T53" s="214"/>
      <c r="U53" s="212">
        <v>0</v>
      </c>
      <c r="V53" s="213"/>
      <c r="W53" s="213">
        <v>0</v>
      </c>
      <c r="X53" s="213"/>
      <c r="Y53" s="213">
        <v>75</v>
      </c>
      <c r="Z53" s="213"/>
      <c r="AA53" s="213">
        <v>49</v>
      </c>
      <c r="AB53" s="213"/>
      <c r="AC53" s="213">
        <v>57</v>
      </c>
      <c r="AD53" s="215"/>
    </row>
    <row r="54" spans="2:30" s="187" customFormat="1" ht="30" customHeight="1" thickBot="1" x14ac:dyDescent="0.35">
      <c r="B54" s="177"/>
      <c r="C54" s="178"/>
      <c r="D54" s="186"/>
      <c r="E54" s="186"/>
      <c r="G54" s="216" t="s">
        <v>84</v>
      </c>
      <c r="H54" s="217"/>
      <c r="I54" s="217"/>
      <c r="J54" s="217"/>
      <c r="K54" s="208"/>
      <c r="L54" s="189">
        <v>516</v>
      </c>
      <c r="M54" s="189"/>
      <c r="N54" s="191"/>
      <c r="P54" s="188" t="s">
        <v>105</v>
      </c>
      <c r="Q54" s="189"/>
      <c r="R54" s="189"/>
      <c r="S54" s="189"/>
      <c r="T54" s="190"/>
      <c r="U54" s="216">
        <v>-1</v>
      </c>
      <c r="V54" s="208"/>
      <c r="W54" s="190">
        <v>25</v>
      </c>
      <c r="X54" s="208"/>
      <c r="Y54" s="190">
        <v>-1</v>
      </c>
      <c r="Z54" s="208"/>
      <c r="AA54" s="190">
        <v>31</v>
      </c>
      <c r="AB54" s="208"/>
      <c r="AC54" s="190">
        <v>47</v>
      </c>
      <c r="AD54" s="218"/>
    </row>
    <row r="55" spans="2:30" s="187" customFormat="1" ht="63.75" customHeight="1" x14ac:dyDescent="0.3">
      <c r="B55" s="177"/>
      <c r="C55" s="184"/>
      <c r="D55" s="186"/>
      <c r="E55" s="186"/>
    </row>
    <row r="56" spans="2:30" s="187" customFormat="1" ht="15" customHeight="1" x14ac:dyDescent="0.3">
      <c r="B56" s="177"/>
      <c r="C56" s="200" t="s">
        <v>93</v>
      </c>
      <c r="D56" s="186"/>
      <c r="E56" s="186">
        <v>11</v>
      </c>
    </row>
    <row r="57" spans="2:30" s="187" customFormat="1" ht="15" customHeight="1" thickBot="1" x14ac:dyDescent="0.35">
      <c r="B57" s="177"/>
      <c r="C57" s="213"/>
      <c r="D57" s="186"/>
      <c r="E57" s="186">
        <v>15</v>
      </c>
    </row>
    <row r="58" spans="2:30" s="187" customFormat="1" ht="24.9" customHeight="1" x14ac:dyDescent="0.3">
      <c r="B58" s="177"/>
      <c r="C58" s="213"/>
      <c r="D58" s="186"/>
      <c r="E58" s="186"/>
      <c r="G58" s="219" t="s">
        <v>79</v>
      </c>
      <c r="H58" s="220"/>
      <c r="I58" s="220"/>
      <c r="J58" s="220"/>
      <c r="K58" s="220"/>
      <c r="L58" s="220"/>
      <c r="M58" s="220"/>
      <c r="N58" s="221"/>
      <c r="P58" s="219" t="s">
        <v>106</v>
      </c>
      <c r="Q58" s="220"/>
      <c r="R58" s="220"/>
      <c r="S58" s="220"/>
      <c r="T58" s="220"/>
      <c r="U58" s="220"/>
      <c r="V58" s="221"/>
    </row>
    <row r="59" spans="2:30" s="187" customFormat="1" ht="24.9" customHeight="1" x14ac:dyDescent="0.3">
      <c r="B59" s="177"/>
      <c r="C59" s="178"/>
      <c r="D59" s="186"/>
      <c r="E59" s="186"/>
      <c r="G59" s="222"/>
      <c r="H59" s="223"/>
      <c r="I59" s="223"/>
      <c r="J59" s="223"/>
      <c r="K59" s="223"/>
      <c r="L59" s="223"/>
      <c r="M59" s="223"/>
      <c r="N59" s="224"/>
      <c r="P59" s="222"/>
      <c r="Q59" s="223"/>
      <c r="R59" s="223"/>
      <c r="S59" s="223"/>
      <c r="T59" s="223"/>
      <c r="U59" s="223"/>
      <c r="V59" s="224"/>
    </row>
    <row r="60" spans="2:30" s="187" customFormat="1" ht="24.9" customHeight="1" x14ac:dyDescent="0.3">
      <c r="B60" s="177"/>
      <c r="C60" s="178"/>
      <c r="D60" s="186"/>
      <c r="E60" s="186">
        <v>9</v>
      </c>
      <c r="G60" s="222" t="s">
        <v>107</v>
      </c>
      <c r="H60" s="225" t="s">
        <v>108</v>
      </c>
      <c r="I60" s="225"/>
      <c r="J60" s="225"/>
      <c r="K60" s="225"/>
      <c r="L60" s="225"/>
      <c r="M60" s="226" t="s">
        <v>109</v>
      </c>
      <c r="N60" s="227"/>
      <c r="P60" s="222" t="s">
        <v>107</v>
      </c>
      <c r="Q60" s="225" t="s">
        <v>73</v>
      </c>
      <c r="R60" s="225"/>
      <c r="S60" s="225"/>
      <c r="T60" s="225"/>
      <c r="U60" s="228">
        <v>8767</v>
      </c>
      <c r="V60" s="229"/>
    </row>
    <row r="61" spans="2:30" s="187" customFormat="1" ht="24.9" customHeight="1" x14ac:dyDescent="0.3">
      <c r="B61" s="177"/>
      <c r="C61" s="178"/>
      <c r="D61" s="186"/>
      <c r="E61" s="186">
        <v>8.5</v>
      </c>
      <c r="G61" s="230" t="s">
        <v>107</v>
      </c>
      <c r="H61" s="231" t="s">
        <v>82</v>
      </c>
      <c r="I61" s="231"/>
      <c r="J61" s="231"/>
      <c r="K61" s="231"/>
      <c r="L61" s="231"/>
      <c r="M61" s="232" t="s">
        <v>110</v>
      </c>
      <c r="N61" s="233"/>
      <c r="P61" s="230" t="s">
        <v>107</v>
      </c>
      <c r="Q61" s="231" t="s">
        <v>74</v>
      </c>
      <c r="R61" s="231"/>
      <c r="S61" s="231"/>
      <c r="T61" s="231"/>
      <c r="U61" s="234">
        <v>1625</v>
      </c>
      <c r="V61" s="235"/>
    </row>
    <row r="62" spans="2:30" ht="24.9" customHeight="1" thickBot="1" x14ac:dyDescent="0.35">
      <c r="B62" s="177"/>
      <c r="C62" s="178"/>
      <c r="D62" s="179"/>
      <c r="E62" s="179"/>
      <c r="G62" s="236" t="s">
        <v>111</v>
      </c>
      <c r="H62" s="237"/>
      <c r="I62" s="237"/>
      <c r="J62" s="237"/>
      <c r="K62" s="237"/>
      <c r="L62" s="237"/>
      <c r="M62" s="238" t="s">
        <v>112</v>
      </c>
      <c r="N62" s="239"/>
      <c r="P62" s="240" t="s">
        <v>111</v>
      </c>
      <c r="Q62" s="241"/>
      <c r="R62" s="241"/>
      <c r="S62" s="241"/>
      <c r="T62" s="241"/>
      <c r="U62" s="242">
        <v>7142</v>
      </c>
      <c r="V62" s="243"/>
    </row>
    <row r="63" spans="2:30" ht="98.25" customHeight="1" thickBot="1" x14ac:dyDescent="0.35">
      <c r="B63" s="177"/>
      <c r="C63" s="178"/>
      <c r="D63" s="179"/>
      <c r="E63" s="179"/>
      <c r="G63" s="187"/>
      <c r="H63" s="187"/>
      <c r="I63" s="187"/>
      <c r="J63" s="187"/>
      <c r="K63" s="187"/>
      <c r="L63" s="187"/>
      <c r="M63" s="244"/>
      <c r="N63" s="244"/>
      <c r="P63" s="187"/>
      <c r="Q63" s="187"/>
      <c r="R63" s="187"/>
      <c r="S63" s="187"/>
      <c r="T63" s="187"/>
      <c r="U63" s="187"/>
      <c r="V63" s="187"/>
    </row>
    <row r="64" spans="2:30" ht="24.9" customHeight="1" x14ac:dyDescent="0.3">
      <c r="B64" s="177"/>
      <c r="C64" s="184"/>
      <c r="D64" s="179"/>
      <c r="E64" s="179"/>
      <c r="G64" s="219" t="s">
        <v>113</v>
      </c>
      <c r="H64" s="220"/>
      <c r="I64" s="220"/>
      <c r="J64" s="220"/>
      <c r="K64" s="245"/>
      <c r="L64" s="245"/>
      <c r="M64" s="245"/>
      <c r="N64" s="245"/>
      <c r="O64" s="246"/>
      <c r="P64" s="246"/>
      <c r="Q64" s="246"/>
      <c r="R64" s="246"/>
      <c r="S64" s="246"/>
      <c r="T64" s="246"/>
      <c r="U64" s="246"/>
      <c r="V64" s="247"/>
    </row>
    <row r="65" spans="2:22" ht="24.9" customHeight="1" x14ac:dyDescent="0.3">
      <c r="B65" s="177"/>
      <c r="C65" s="185" t="s">
        <v>114</v>
      </c>
      <c r="D65" s="179">
        <v>8</v>
      </c>
      <c r="E65" s="179"/>
      <c r="G65" s="248" t="s">
        <v>115</v>
      </c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50"/>
    </row>
    <row r="66" spans="2:22" ht="24.9" customHeight="1" x14ac:dyDescent="0.3">
      <c r="B66" s="177"/>
      <c r="C66" s="178"/>
      <c r="D66" s="179"/>
      <c r="E66" s="179"/>
      <c r="G66" s="248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50"/>
    </row>
    <row r="67" spans="2:22" ht="24.9" customHeight="1" x14ac:dyDescent="0.3">
      <c r="B67" s="177"/>
      <c r="C67" s="178"/>
      <c r="D67" s="179"/>
      <c r="E67" s="179"/>
      <c r="G67" s="248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50"/>
    </row>
    <row r="68" spans="2:22" ht="24.9" customHeight="1" thickBot="1" x14ac:dyDescent="0.35">
      <c r="B68" s="177"/>
      <c r="C68" s="178"/>
      <c r="D68" s="179"/>
      <c r="E68" s="179"/>
      <c r="G68" s="251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3"/>
    </row>
    <row r="69" spans="2:22" ht="24.9" customHeight="1" x14ac:dyDescent="0.3">
      <c r="B69" s="177"/>
      <c r="C69" s="178"/>
      <c r="D69" s="179"/>
      <c r="E69" s="179"/>
    </row>
    <row r="70" spans="2:22" ht="24.9" customHeight="1" x14ac:dyDescent="0.3">
      <c r="B70" s="177"/>
      <c r="C70" s="178"/>
      <c r="D70" s="179"/>
      <c r="E70" s="179"/>
    </row>
    <row r="71" spans="2:22" ht="24.9" customHeight="1" x14ac:dyDescent="0.3">
      <c r="B71" s="177"/>
      <c r="C71" s="178"/>
      <c r="D71" s="179">
        <v>15</v>
      </c>
      <c r="E71" s="179"/>
    </row>
    <row r="72" spans="2:22" ht="24.9" customHeight="1" x14ac:dyDescent="0.3">
      <c r="B72" s="177"/>
      <c r="C72" s="178"/>
      <c r="D72" s="179">
        <v>15</v>
      </c>
      <c r="E72" s="179"/>
    </row>
    <row r="73" spans="2:22" ht="24.9" customHeight="1" x14ac:dyDescent="0.3">
      <c r="B73" s="177"/>
      <c r="C73" s="178"/>
      <c r="D73" s="179">
        <v>62.5</v>
      </c>
      <c r="E73" s="179"/>
    </row>
    <row r="74" spans="2:22" ht="24.9" customHeight="1" x14ac:dyDescent="0.3">
      <c r="B74" s="177"/>
      <c r="C74" s="184"/>
      <c r="D74" s="179"/>
      <c r="E74" s="179"/>
    </row>
    <row r="75" spans="2:22" ht="24.9" customHeight="1" x14ac:dyDescent="0.3">
      <c r="B75" s="177"/>
      <c r="C75" s="185" t="s">
        <v>93</v>
      </c>
      <c r="D75" s="179"/>
      <c r="E75" s="179"/>
    </row>
    <row r="76" spans="2:22" ht="24.9" customHeight="1" x14ac:dyDescent="0.3">
      <c r="B76" s="177"/>
      <c r="C76" s="178"/>
      <c r="D76" s="179"/>
      <c r="E76" s="179"/>
    </row>
    <row r="77" spans="2:22" ht="24.9" customHeight="1" x14ac:dyDescent="0.3">
      <c r="B77" s="177"/>
      <c r="C77" s="178"/>
      <c r="D77" s="179"/>
      <c r="E77" s="179"/>
    </row>
    <row r="78" spans="2:22" ht="24.9" customHeight="1" x14ac:dyDescent="0.3">
      <c r="B78" s="177"/>
      <c r="C78" s="178"/>
      <c r="D78" s="179"/>
      <c r="E78" s="179"/>
    </row>
    <row r="79" spans="2:22" x14ac:dyDescent="0.3">
      <c r="B79" s="177"/>
      <c r="C79" s="178"/>
      <c r="D79" s="179"/>
      <c r="E79" s="179"/>
    </row>
    <row r="80" spans="2:22" x14ac:dyDescent="0.3">
      <c r="B80" s="177"/>
      <c r="C80" s="178"/>
      <c r="D80" s="179"/>
      <c r="E80" s="179"/>
    </row>
    <row r="81" spans="2:9" x14ac:dyDescent="0.3">
      <c r="B81" s="177"/>
      <c r="C81" s="178"/>
      <c r="D81" s="179"/>
      <c r="E81" s="179"/>
    </row>
    <row r="82" spans="2:9" x14ac:dyDescent="0.3">
      <c r="B82" s="177"/>
      <c r="C82" s="178"/>
      <c r="D82" s="179"/>
      <c r="E82" s="179">
        <v>22</v>
      </c>
    </row>
    <row r="83" spans="2:9" x14ac:dyDescent="0.3">
      <c r="B83" s="177"/>
      <c r="C83" s="178"/>
      <c r="D83" s="179"/>
      <c r="E83" s="179"/>
    </row>
    <row r="84" spans="2:9" x14ac:dyDescent="0.3">
      <c r="B84" s="177"/>
      <c r="C84" s="178"/>
      <c r="D84" s="179"/>
      <c r="E84" s="179"/>
      <c r="I84" s="254"/>
    </row>
    <row r="85" spans="2:9" x14ac:dyDescent="0.3">
      <c r="B85" s="177"/>
      <c r="C85" s="184"/>
      <c r="D85" s="179"/>
      <c r="E85" s="179"/>
      <c r="I85" s="254"/>
    </row>
    <row r="86" spans="2:9" x14ac:dyDescent="0.3">
      <c r="B86" s="177" t="s">
        <v>99</v>
      </c>
      <c r="C86" s="185" t="s">
        <v>95</v>
      </c>
      <c r="D86" s="179">
        <v>4</v>
      </c>
      <c r="E86" s="179"/>
      <c r="I86" s="254"/>
    </row>
    <row r="87" spans="2:9" x14ac:dyDescent="0.3">
      <c r="B87" s="177"/>
      <c r="C87" s="178"/>
      <c r="D87" s="179"/>
      <c r="E87" s="179"/>
      <c r="I87" s="254"/>
    </row>
    <row r="88" spans="2:9" x14ac:dyDescent="0.3">
      <c r="B88" s="177"/>
      <c r="C88" s="178"/>
      <c r="D88" s="179">
        <v>3</v>
      </c>
      <c r="E88" s="179"/>
      <c r="I88" s="254"/>
    </row>
    <row r="89" spans="2:9" x14ac:dyDescent="0.3">
      <c r="B89" s="177"/>
      <c r="C89" s="178"/>
      <c r="D89" s="179"/>
      <c r="E89" s="179"/>
      <c r="I89" s="254"/>
    </row>
    <row r="90" spans="2:9" x14ac:dyDescent="0.3">
      <c r="B90" s="177"/>
      <c r="C90" s="178"/>
      <c r="D90" s="179">
        <v>18</v>
      </c>
      <c r="E90" s="179"/>
      <c r="I90" s="254"/>
    </row>
    <row r="91" spans="2:9" x14ac:dyDescent="0.3">
      <c r="B91" s="177"/>
      <c r="C91" s="178"/>
      <c r="D91" s="179"/>
      <c r="E91" s="179"/>
      <c r="I91" s="254"/>
    </row>
    <row r="92" spans="2:9" x14ac:dyDescent="0.3">
      <c r="B92" s="177"/>
      <c r="C92" s="178"/>
      <c r="D92" s="179"/>
      <c r="E92" s="179"/>
      <c r="I92" s="254"/>
    </row>
    <row r="93" spans="2:9" x14ac:dyDescent="0.3">
      <c r="B93" s="177"/>
      <c r="C93" s="178"/>
      <c r="D93" s="179"/>
      <c r="E93" s="179"/>
      <c r="I93" s="254"/>
    </row>
    <row r="94" spans="2:9" x14ac:dyDescent="0.3">
      <c r="B94" s="177"/>
      <c r="C94" s="178"/>
      <c r="D94" s="179"/>
      <c r="E94" s="179"/>
      <c r="I94" s="254"/>
    </row>
    <row r="95" spans="2:9" x14ac:dyDescent="0.3">
      <c r="B95" s="177"/>
      <c r="C95" s="184"/>
      <c r="D95" s="179"/>
      <c r="E95" s="179"/>
    </row>
    <row r="96" spans="2:9" x14ac:dyDescent="0.3">
      <c r="B96" s="177"/>
      <c r="C96" s="185" t="s">
        <v>114</v>
      </c>
      <c r="D96" s="179"/>
      <c r="E96" s="179">
        <v>20.5</v>
      </c>
    </row>
    <row r="97" spans="2:21" x14ac:dyDescent="0.3">
      <c r="B97" s="177"/>
      <c r="C97" s="178"/>
      <c r="D97" s="179"/>
      <c r="E97" s="179"/>
    </row>
    <row r="98" spans="2:21" x14ac:dyDescent="0.3">
      <c r="B98" s="177"/>
      <c r="C98" s="178"/>
      <c r="D98" s="179"/>
      <c r="E98" s="179">
        <v>18.5</v>
      </c>
    </row>
    <row r="99" spans="2:21" x14ac:dyDescent="0.3">
      <c r="B99" s="177"/>
      <c r="C99" s="178"/>
      <c r="D99" s="179"/>
      <c r="E99" s="179"/>
    </row>
    <row r="100" spans="2:21" x14ac:dyDescent="0.3">
      <c r="B100" s="177"/>
      <c r="C100" s="178"/>
      <c r="D100" s="179"/>
      <c r="E100" s="179"/>
    </row>
    <row r="101" spans="2:21" x14ac:dyDescent="0.3">
      <c r="B101" s="177"/>
      <c r="C101" s="178"/>
      <c r="D101" s="179"/>
      <c r="E101" s="179">
        <v>18.5</v>
      </c>
    </row>
    <row r="102" spans="2:21" x14ac:dyDescent="0.3">
      <c r="B102" s="177"/>
      <c r="C102" s="178"/>
      <c r="D102" s="179"/>
      <c r="E102" s="179"/>
    </row>
    <row r="103" spans="2:21" x14ac:dyDescent="0.3">
      <c r="B103" s="177"/>
      <c r="C103" s="178"/>
      <c r="D103" s="179"/>
      <c r="E103" s="179"/>
    </row>
    <row r="104" spans="2:21" x14ac:dyDescent="0.3">
      <c r="B104" s="177"/>
      <c r="C104" s="178"/>
      <c r="D104" s="179"/>
      <c r="E104" s="179"/>
    </row>
    <row r="105" spans="2:21" x14ac:dyDescent="0.3">
      <c r="B105" s="177"/>
      <c r="C105" s="184"/>
      <c r="D105" s="179"/>
      <c r="E105" s="179"/>
    </row>
    <row r="106" spans="2:21" x14ac:dyDescent="0.3">
      <c r="B106" s="177"/>
      <c r="C106" s="185" t="s">
        <v>93</v>
      </c>
      <c r="D106" s="179"/>
      <c r="E106" s="179"/>
    </row>
    <row r="107" spans="2:21" x14ac:dyDescent="0.3">
      <c r="B107" s="177"/>
      <c r="C107" s="178"/>
      <c r="D107" s="179"/>
      <c r="E107" s="179"/>
    </row>
    <row r="108" spans="2:21" x14ac:dyDescent="0.3">
      <c r="B108" s="177"/>
      <c r="C108" s="178"/>
      <c r="D108" s="179"/>
      <c r="E108" s="179"/>
    </row>
    <row r="109" spans="2:21" x14ac:dyDescent="0.3">
      <c r="B109" s="177"/>
      <c r="C109" s="178"/>
      <c r="D109" s="179"/>
      <c r="E109" s="179"/>
      <c r="U109" s="180" t="s">
        <v>116</v>
      </c>
    </row>
    <row r="110" spans="2:21" x14ac:dyDescent="0.3">
      <c r="B110" s="177"/>
      <c r="C110" s="178"/>
      <c r="D110" s="179">
        <v>17</v>
      </c>
      <c r="E110" s="179"/>
    </row>
    <row r="111" spans="2:21" x14ac:dyDescent="0.3">
      <c r="B111" s="177"/>
      <c r="C111" s="178"/>
      <c r="D111" s="179"/>
      <c r="E111" s="179"/>
    </row>
    <row r="112" spans="2:21" x14ac:dyDescent="0.3">
      <c r="B112" s="177"/>
      <c r="C112" s="178"/>
      <c r="D112" s="179">
        <v>11</v>
      </c>
      <c r="E112" s="179"/>
    </row>
    <row r="113" spans="2:5" x14ac:dyDescent="0.3">
      <c r="B113" s="177"/>
      <c r="C113" s="178"/>
      <c r="D113" s="179">
        <v>4</v>
      </c>
      <c r="E113" s="179"/>
    </row>
    <row r="114" spans="2:5" x14ac:dyDescent="0.3">
      <c r="B114" s="177"/>
      <c r="C114" s="178"/>
      <c r="D114" s="179">
        <v>7</v>
      </c>
      <c r="E114" s="179"/>
    </row>
    <row r="115" spans="2:5" x14ac:dyDescent="0.3">
      <c r="B115" s="177"/>
      <c r="C115" s="178"/>
      <c r="D115" s="179"/>
      <c r="E115" s="179"/>
    </row>
    <row r="116" spans="2:5" x14ac:dyDescent="0.3">
      <c r="B116" s="177"/>
      <c r="C116" s="184"/>
      <c r="D116" s="179">
        <v>0.5</v>
      </c>
      <c r="E116" s="179"/>
    </row>
    <row r="117" spans="2:5" ht="15" customHeight="1" x14ac:dyDescent="0.3">
      <c r="B117" s="255" t="s">
        <v>117</v>
      </c>
      <c r="C117" s="185" t="s">
        <v>95</v>
      </c>
      <c r="D117" s="179"/>
      <c r="E117" s="179"/>
    </row>
    <row r="118" spans="2:5" x14ac:dyDescent="0.3">
      <c r="B118" s="256"/>
      <c r="C118" s="178"/>
      <c r="D118" s="179"/>
      <c r="E118" s="179"/>
    </row>
    <row r="119" spans="2:5" x14ac:dyDescent="0.3">
      <c r="B119" s="256"/>
      <c r="C119" s="178"/>
      <c r="D119" s="179"/>
      <c r="E119" s="179"/>
    </row>
    <row r="120" spans="2:5" x14ac:dyDescent="0.3">
      <c r="B120" s="256"/>
      <c r="C120" s="178"/>
      <c r="D120" s="179">
        <v>5</v>
      </c>
      <c r="E120" s="179"/>
    </row>
    <row r="121" spans="2:5" x14ac:dyDescent="0.3">
      <c r="B121" s="256"/>
      <c r="C121" s="178"/>
      <c r="D121" s="179"/>
      <c r="E121" s="179"/>
    </row>
    <row r="122" spans="2:5" x14ac:dyDescent="0.3">
      <c r="B122" s="256"/>
      <c r="C122" s="178"/>
      <c r="D122" s="179"/>
      <c r="E122" s="179"/>
    </row>
    <row r="123" spans="2:5" x14ac:dyDescent="0.3">
      <c r="B123" s="256"/>
      <c r="C123" s="178"/>
      <c r="D123" s="179"/>
      <c r="E123" s="179"/>
    </row>
    <row r="124" spans="2:5" x14ac:dyDescent="0.3">
      <c r="B124" s="256"/>
      <c r="C124" s="178"/>
      <c r="D124" s="179"/>
      <c r="E124" s="179"/>
    </row>
    <row r="125" spans="2:5" x14ac:dyDescent="0.3">
      <c r="B125" s="256"/>
      <c r="C125" s="178"/>
      <c r="D125" s="179"/>
      <c r="E125" s="179"/>
    </row>
    <row r="126" spans="2:5" x14ac:dyDescent="0.3">
      <c r="B126" s="256"/>
      <c r="C126" s="184"/>
      <c r="D126" s="179"/>
      <c r="E126" s="179"/>
    </row>
    <row r="127" spans="2:5" x14ac:dyDescent="0.3">
      <c r="B127" s="256"/>
      <c r="C127" s="185" t="s">
        <v>114</v>
      </c>
      <c r="D127" s="179"/>
      <c r="E127" s="179"/>
    </row>
    <row r="128" spans="2:5" x14ac:dyDescent="0.3">
      <c r="B128" s="256"/>
      <c r="C128" s="178"/>
      <c r="D128" s="179"/>
      <c r="E128" s="179"/>
    </row>
    <row r="129" spans="2:9" x14ac:dyDescent="0.3">
      <c r="B129" s="256"/>
      <c r="C129" s="178"/>
      <c r="D129" s="179"/>
      <c r="E129" s="179"/>
    </row>
    <row r="130" spans="2:9" x14ac:dyDescent="0.3">
      <c r="B130" s="256"/>
      <c r="C130" s="178"/>
      <c r="D130" s="179"/>
      <c r="E130" s="179"/>
    </row>
    <row r="131" spans="2:9" x14ac:dyDescent="0.3">
      <c r="B131" s="256"/>
      <c r="C131" s="178"/>
      <c r="D131" s="179"/>
      <c r="E131" s="179"/>
    </row>
    <row r="132" spans="2:9" x14ac:dyDescent="0.3">
      <c r="B132" s="256"/>
      <c r="C132" s="178"/>
      <c r="D132" s="179"/>
      <c r="E132" s="179"/>
      <c r="I132" s="180" t="s">
        <v>118</v>
      </c>
    </row>
    <row r="133" spans="2:9" x14ac:dyDescent="0.3">
      <c r="B133" s="256"/>
      <c r="C133" s="178"/>
      <c r="D133" s="179"/>
      <c r="E133" s="179"/>
    </row>
    <row r="134" spans="2:9" x14ac:dyDescent="0.3">
      <c r="B134" s="256"/>
      <c r="C134" s="178"/>
      <c r="D134" s="179"/>
      <c r="E134" s="179"/>
    </row>
    <row r="135" spans="2:9" x14ac:dyDescent="0.3">
      <c r="B135" s="256"/>
      <c r="C135" s="178"/>
      <c r="D135" s="179"/>
      <c r="E135" s="179"/>
    </row>
    <row r="136" spans="2:9" x14ac:dyDescent="0.3">
      <c r="B136" s="256"/>
      <c r="C136" s="184"/>
      <c r="D136" s="179"/>
      <c r="E136" s="179"/>
    </row>
    <row r="137" spans="2:9" x14ac:dyDescent="0.3">
      <c r="B137" s="256"/>
      <c r="C137" s="185" t="s">
        <v>93</v>
      </c>
      <c r="D137" s="179"/>
      <c r="E137" s="179"/>
    </row>
    <row r="138" spans="2:9" x14ac:dyDescent="0.3">
      <c r="B138" s="256"/>
      <c r="C138" s="178"/>
      <c r="D138" s="179">
        <v>23</v>
      </c>
      <c r="E138" s="179"/>
    </row>
    <row r="139" spans="2:9" x14ac:dyDescent="0.3">
      <c r="B139" s="256"/>
      <c r="C139" s="178"/>
      <c r="D139" s="179"/>
      <c r="E139" s="179"/>
    </row>
    <row r="140" spans="2:9" x14ac:dyDescent="0.3">
      <c r="B140" s="256"/>
      <c r="C140" s="178"/>
      <c r="D140" s="179"/>
      <c r="E140" s="179"/>
    </row>
    <row r="141" spans="2:9" x14ac:dyDescent="0.3">
      <c r="B141" s="256"/>
      <c r="C141" s="178"/>
      <c r="D141" s="179"/>
      <c r="E141" s="179"/>
    </row>
    <row r="142" spans="2:9" x14ac:dyDescent="0.3">
      <c r="B142" s="256"/>
      <c r="C142" s="178"/>
      <c r="D142" s="179"/>
      <c r="E142" s="179"/>
    </row>
    <row r="143" spans="2:9" x14ac:dyDescent="0.3">
      <c r="B143" s="256"/>
      <c r="C143" s="178"/>
      <c r="D143" s="179"/>
      <c r="E143" s="179"/>
    </row>
    <row r="144" spans="2:9" x14ac:dyDescent="0.3">
      <c r="B144" s="256"/>
      <c r="C144" s="178"/>
      <c r="D144" s="179">
        <v>11</v>
      </c>
      <c r="E144" s="179"/>
    </row>
    <row r="145" spans="2:5" x14ac:dyDescent="0.3">
      <c r="B145" s="256"/>
      <c r="C145" s="178"/>
      <c r="D145" s="179"/>
      <c r="E145" s="179"/>
    </row>
    <row r="146" spans="2:5" x14ac:dyDescent="0.3">
      <c r="B146" s="257"/>
      <c r="C146" s="184"/>
      <c r="D146" s="179"/>
      <c r="E146" s="179"/>
    </row>
    <row r="147" spans="2:5" x14ac:dyDescent="0.3">
      <c r="D147" s="180">
        <v>373.5</v>
      </c>
      <c r="E147" s="180">
        <f>SUM(E1:E146)</f>
        <v>141</v>
      </c>
    </row>
  </sheetData>
  <mergeCells count="82">
    <mergeCell ref="B117:B146"/>
    <mergeCell ref="C117:C126"/>
    <mergeCell ref="C127:C136"/>
    <mergeCell ref="C137:C146"/>
    <mergeCell ref="G64:J64"/>
    <mergeCell ref="C65:C74"/>
    <mergeCell ref="G65:V68"/>
    <mergeCell ref="C75:C85"/>
    <mergeCell ref="B86:B116"/>
    <mergeCell ref="C86:C95"/>
    <mergeCell ref="C96:C105"/>
    <mergeCell ref="C106:C116"/>
    <mergeCell ref="U60:V60"/>
    <mergeCell ref="H61:L61"/>
    <mergeCell ref="M61:N61"/>
    <mergeCell ref="Q61:T61"/>
    <mergeCell ref="U61:V61"/>
    <mergeCell ref="G62:L62"/>
    <mergeCell ref="M62:N62"/>
    <mergeCell ref="P62:T62"/>
    <mergeCell ref="U62:V62"/>
    <mergeCell ref="AA54:AB54"/>
    <mergeCell ref="AC54:AD54"/>
    <mergeCell ref="C56:C58"/>
    <mergeCell ref="G58:N58"/>
    <mergeCell ref="P58:V58"/>
    <mergeCell ref="B59:B85"/>
    <mergeCell ref="C59:C64"/>
    <mergeCell ref="H60:L60"/>
    <mergeCell ref="M60:N60"/>
    <mergeCell ref="Q60:T60"/>
    <mergeCell ref="G54:K54"/>
    <mergeCell ref="L54:N54"/>
    <mergeCell ref="P54:T54"/>
    <mergeCell ref="U54:V54"/>
    <mergeCell ref="W54:X54"/>
    <mergeCell ref="Y54:Z54"/>
    <mergeCell ref="AC52:AD52"/>
    <mergeCell ref="G53:K53"/>
    <mergeCell ref="L53:N53"/>
    <mergeCell ref="P53:T53"/>
    <mergeCell ref="U53:V53"/>
    <mergeCell ref="W53:X53"/>
    <mergeCell ref="Y53:Z53"/>
    <mergeCell ref="AA53:AB53"/>
    <mergeCell ref="AC53:AD53"/>
    <mergeCell ref="Y51:Z51"/>
    <mergeCell ref="AA51:AB51"/>
    <mergeCell ref="AC51:AD51"/>
    <mergeCell ref="G52:K52"/>
    <mergeCell ref="L52:N52"/>
    <mergeCell ref="P52:T52"/>
    <mergeCell ref="U52:V52"/>
    <mergeCell ref="W52:X52"/>
    <mergeCell ref="Y52:Z52"/>
    <mergeCell ref="AA52:AB52"/>
    <mergeCell ref="Y49:Z49"/>
    <mergeCell ref="AA49:AB49"/>
    <mergeCell ref="AC49:AD49"/>
    <mergeCell ref="P50:T50"/>
    <mergeCell ref="U50:V50"/>
    <mergeCell ref="W50:X50"/>
    <mergeCell ref="Y50:Z50"/>
    <mergeCell ref="AA50:AB50"/>
    <mergeCell ref="AC50:AD50"/>
    <mergeCell ref="B40:B58"/>
    <mergeCell ref="C40:C47"/>
    <mergeCell ref="C48:C55"/>
    <mergeCell ref="P49:T49"/>
    <mergeCell ref="U49:V49"/>
    <mergeCell ref="W49:X49"/>
    <mergeCell ref="G51:N51"/>
    <mergeCell ref="P51:T51"/>
    <mergeCell ref="U51:V51"/>
    <mergeCell ref="W51:X51"/>
    <mergeCell ref="B1:B8"/>
    <mergeCell ref="C1:C8"/>
    <mergeCell ref="G2:AD2"/>
    <mergeCell ref="B9:B39"/>
    <mergeCell ref="C9:C18"/>
    <mergeCell ref="C19:C28"/>
    <mergeCell ref="C29:C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prinos, analiza i agrotehnika</vt:lpstr>
      <vt:lpstr>razlike u prinosu </vt:lpstr>
      <vt:lpstr>grafikon-navodnjavanje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2022-03-03T13:10:42Z</dcterms:modified>
</cp:coreProperties>
</file>