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665" windowHeight="12645" activeTab="3"/>
  </bookViews>
  <sheets>
    <sheet name="kladari" sheetId="4" r:id="rId1"/>
    <sheet name="štrpci" sheetId="7" r:id="rId2"/>
    <sheet name="draksenić" sheetId="3" r:id="rId3"/>
    <sheet name="zbirni prinosi" sheetId="6" r:id="rId4"/>
  </sheets>
  <definedNames>
    <definedName name="_xlnm.Print_Area" localSheetId="2">draksenić!$A$1:$R$18</definedName>
    <definedName name="_xlnm.Print_Area" localSheetId="0">kladari!$A$1:$R$18</definedName>
    <definedName name="_xlnm.Print_Area" localSheetId="1">štrpci!$A$1:$S$17</definedName>
  </definedNames>
  <calcPr calcId="162913"/>
</workbook>
</file>

<file path=xl/calcChain.xml><?xml version="1.0" encoding="utf-8"?>
<calcChain xmlns="http://schemas.openxmlformats.org/spreadsheetml/2006/main">
  <c r="G16" i="6" l="1"/>
  <c r="H16" i="6"/>
  <c r="F16" i="6"/>
  <c r="I7" i="6"/>
  <c r="I8" i="6"/>
  <c r="I9" i="6"/>
  <c r="I10" i="6"/>
  <c r="I11" i="6"/>
  <c r="I12" i="6"/>
  <c r="I13" i="6"/>
  <c r="I14" i="6"/>
  <c r="I15" i="6"/>
  <c r="I6" i="6"/>
  <c r="G16" i="3"/>
  <c r="K10" i="3"/>
  <c r="K14" i="3"/>
  <c r="J7" i="3"/>
  <c r="K7" i="3" s="1"/>
  <c r="J8" i="3"/>
  <c r="K8" i="3" s="1"/>
  <c r="J9" i="3"/>
  <c r="K9" i="3" s="1"/>
  <c r="J10" i="3"/>
  <c r="J11" i="3"/>
  <c r="K11" i="3" s="1"/>
  <c r="J12" i="3"/>
  <c r="K12" i="3" s="1"/>
  <c r="J13" i="3"/>
  <c r="K13" i="3" s="1"/>
  <c r="J14" i="3"/>
  <c r="J15" i="3"/>
  <c r="K15" i="3" s="1"/>
  <c r="J6" i="3"/>
  <c r="K6" i="3" s="1"/>
  <c r="H16" i="3"/>
  <c r="I16" i="3"/>
  <c r="K16" i="3" l="1"/>
  <c r="J16" i="3"/>
  <c r="H16" i="4"/>
  <c r="I16" i="4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6" i="4"/>
  <c r="G16" i="4"/>
  <c r="I16" i="7"/>
  <c r="H16" i="7"/>
  <c r="G16" i="7"/>
  <c r="J7" i="7"/>
  <c r="K7" i="7" s="1"/>
  <c r="J8" i="7"/>
  <c r="K8" i="7" s="1"/>
  <c r="J9" i="7"/>
  <c r="K9" i="7" s="1"/>
  <c r="J10" i="7"/>
  <c r="K10" i="7" s="1"/>
  <c r="J11" i="7"/>
  <c r="K11" i="7" s="1"/>
  <c r="J12" i="7"/>
  <c r="K12" i="7" s="1"/>
  <c r="J13" i="7"/>
  <c r="K13" i="7" s="1"/>
  <c r="J14" i="7"/>
  <c r="K14" i="7" s="1"/>
  <c r="J15" i="7"/>
  <c r="K15" i="7" s="1"/>
  <c r="J6" i="7"/>
  <c r="J16" i="4" l="1"/>
  <c r="J16" i="7"/>
  <c r="K6" i="7"/>
  <c r="K16" i="7" s="1"/>
  <c r="K6" i="4"/>
  <c r="K16" i="4" s="1"/>
</calcChain>
</file>

<file path=xl/sharedStrings.xml><?xml version="1.0" encoding="utf-8"?>
<sst xmlns="http://schemas.openxmlformats.org/spreadsheetml/2006/main" count="228" uniqueCount="98">
  <si>
    <t>red. br.</t>
  </si>
  <si>
    <t>institut</t>
  </si>
  <si>
    <t>gz</t>
  </si>
  <si>
    <t>sorta</t>
  </si>
  <si>
    <t>vlaga (%)</t>
  </si>
  <si>
    <t xml:space="preserve">kg </t>
  </si>
  <si>
    <t>sirovo</t>
  </si>
  <si>
    <t>13%</t>
  </si>
  <si>
    <t>prosjek/ukupno</t>
  </si>
  <si>
    <t>norma sjetve /ha</t>
  </si>
  <si>
    <t>prinos - kg/ha</t>
  </si>
  <si>
    <r>
      <t>površina u žetvi - m</t>
    </r>
    <r>
      <rPr>
        <b/>
        <sz val="12"/>
        <color theme="1"/>
        <rFont val="Calibri"/>
        <family val="2"/>
        <charset val="238"/>
      </rPr>
      <t>²</t>
    </r>
  </si>
  <si>
    <t>Draksenić</t>
  </si>
  <si>
    <t>prosjek</t>
  </si>
  <si>
    <t>prinosi na ogledima soje</t>
  </si>
  <si>
    <t>2018.</t>
  </si>
  <si>
    <t>Kladari</t>
  </si>
  <si>
    <t>Štrpci</t>
  </si>
  <si>
    <t>Makro sortni ogled soje - Draksenić - 2018.</t>
  </si>
  <si>
    <t>BL</t>
  </si>
  <si>
    <t>Sonja</t>
  </si>
  <si>
    <t>Delta</t>
  </si>
  <si>
    <t>Dukat</t>
  </si>
  <si>
    <t>Galeb</t>
  </si>
  <si>
    <t>I</t>
  </si>
  <si>
    <t>Raiffeisen</t>
  </si>
  <si>
    <t>Gala</t>
  </si>
  <si>
    <t>NS</t>
  </si>
  <si>
    <t>Merkur</t>
  </si>
  <si>
    <t>OO</t>
  </si>
  <si>
    <t xml:space="preserve">O </t>
  </si>
  <si>
    <t>O</t>
  </si>
  <si>
    <t>O/I</t>
  </si>
  <si>
    <t>Valjevka</t>
  </si>
  <si>
    <t>Vulkan</t>
  </si>
  <si>
    <t>Atlas</t>
  </si>
  <si>
    <t>Maximus</t>
  </si>
  <si>
    <t>Apolo</t>
  </si>
  <si>
    <t>Makro sortni ogled soje - Štrpci - 2018.</t>
  </si>
  <si>
    <t>Makro sortni ogled soje - Kladari - 2018.</t>
  </si>
  <si>
    <t>predusjev</t>
  </si>
  <si>
    <t>pšenica</t>
  </si>
  <si>
    <t>sjetva</t>
  </si>
  <si>
    <t>đubrenje</t>
  </si>
  <si>
    <t>osnovno</t>
  </si>
  <si>
    <t>zaštita</t>
  </si>
  <si>
    <t>pre-em</t>
  </si>
  <si>
    <t>Mont</t>
  </si>
  <si>
    <t>Symphony</t>
  </si>
  <si>
    <t>8 gr/ha</t>
  </si>
  <si>
    <t>dan polja</t>
  </si>
  <si>
    <t>žetva</t>
  </si>
  <si>
    <t>kukuruz</t>
  </si>
  <si>
    <t xml:space="preserve">27.04.2018. </t>
  </si>
  <si>
    <t>20.09.2018.</t>
  </si>
  <si>
    <t>mart 2018.</t>
  </si>
  <si>
    <t>200 kg/ha</t>
  </si>
  <si>
    <t>NPK (15-15-15)</t>
  </si>
  <si>
    <t>prihrana</t>
  </si>
  <si>
    <t>KAN (27%)</t>
  </si>
  <si>
    <t>150 kg/ha</t>
  </si>
  <si>
    <t>05.06.2018.</t>
  </si>
  <si>
    <t>30.04.2018.</t>
  </si>
  <si>
    <t>Senkor</t>
  </si>
  <si>
    <t>0,6 l/ha</t>
  </si>
  <si>
    <t>1,2 l/ha</t>
  </si>
  <si>
    <t>26.04.2018.</t>
  </si>
  <si>
    <t>05.12.2017.</t>
  </si>
  <si>
    <t>zaorano</t>
  </si>
  <si>
    <t>400 kg/ha</t>
  </si>
  <si>
    <t>UREA (46%)</t>
  </si>
  <si>
    <t>100 kg/ha</t>
  </si>
  <si>
    <t>28.04.2018.</t>
  </si>
  <si>
    <t>0,55 l/ha</t>
  </si>
  <si>
    <t>Dual Gold</t>
  </si>
  <si>
    <t>23.05.2018.</t>
  </si>
  <si>
    <t>1-2 troliska</t>
  </si>
  <si>
    <t>Corum</t>
  </si>
  <si>
    <t>1 l/ha</t>
  </si>
  <si>
    <t>Basagran</t>
  </si>
  <si>
    <t>0,5 l/ha</t>
  </si>
  <si>
    <t>04.06.2018.</t>
  </si>
  <si>
    <t>pred cvjetanje</t>
  </si>
  <si>
    <t>08.06.2018.</t>
  </si>
  <si>
    <t>korekcija</t>
  </si>
  <si>
    <t>Galant</t>
  </si>
  <si>
    <t>27.09.2018.</t>
  </si>
  <si>
    <t>NPK (8-24-24)</t>
  </si>
  <si>
    <t>heljda</t>
  </si>
  <si>
    <t>19.04.2018.</t>
  </si>
  <si>
    <t>NPK(6-24-12)</t>
  </si>
  <si>
    <t>300 kg/ha</t>
  </si>
  <si>
    <t>stajnjak</t>
  </si>
  <si>
    <t xml:space="preserve">40 t/ha </t>
  </si>
  <si>
    <t>Sencor</t>
  </si>
  <si>
    <t>Telus</t>
  </si>
  <si>
    <t>22.09.2018.</t>
  </si>
  <si>
    <t>29.04.2018.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</si>
</sst>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4" fillId="0" borderId="45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/>
    </xf>
    <xf numFmtId="16" fontId="3" fillId="0" borderId="53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/>
    </xf>
    <xf numFmtId="0" fontId="8" fillId="0" borderId="5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zoomScaleNormal="100" workbookViewId="0">
      <selection activeCell="D22" sqref="D22"/>
    </sheetView>
  </sheetViews>
  <sheetFormatPr defaultRowHeight="20.100000000000001" customHeight="1" x14ac:dyDescent="0.25"/>
  <cols>
    <col min="1" max="1" width="2.28515625" style="1" customWidth="1"/>
    <col min="2" max="2" width="9.140625" style="1" customWidth="1"/>
    <col min="3" max="3" width="12.85546875" style="1" customWidth="1"/>
    <col min="4" max="4" width="15.7109375" style="1" customWidth="1"/>
    <col min="5" max="5" width="11.5703125" style="1" customWidth="1"/>
    <col min="6" max="6" width="15.5703125" style="3" customWidth="1"/>
    <col min="7" max="7" width="11.5703125" style="3" customWidth="1"/>
    <col min="8" max="8" width="9.85546875" style="1" bestFit="1" customWidth="1"/>
    <col min="9" max="9" width="10.5703125" style="4" customWidth="1"/>
    <col min="10" max="10" width="15.5703125" style="1" customWidth="1"/>
    <col min="11" max="11" width="17.7109375" style="1" customWidth="1"/>
    <col min="12" max="12" width="3.85546875" style="1" customWidth="1"/>
    <col min="13" max="13" width="9.140625" style="1"/>
    <col min="14" max="14" width="10" style="1" bestFit="1" customWidth="1"/>
    <col min="15" max="15" width="12.42578125" style="1" bestFit="1" customWidth="1"/>
    <col min="16" max="16" width="11.42578125" style="1" bestFit="1" customWidth="1"/>
    <col min="17" max="17" width="15.140625" style="1" bestFit="1" customWidth="1"/>
    <col min="18" max="18" width="10.28515625" style="134" bestFit="1" customWidth="1"/>
    <col min="19" max="16384" width="9.140625" style="1"/>
  </cols>
  <sheetData>
    <row r="1" spans="2:19" ht="20.100000000000001" customHeight="1" thickBot="1" x14ac:dyDescent="0.3"/>
    <row r="2" spans="2:19" ht="20.100000000000001" customHeight="1" thickBot="1" x14ac:dyDescent="0.3">
      <c r="B2" s="162" t="s">
        <v>39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9" ht="20.100000000000001" customHeight="1" thickBot="1" x14ac:dyDescent="0.3">
      <c r="B3" s="5"/>
      <c r="C3" s="5"/>
      <c r="D3" s="5"/>
      <c r="E3" s="5"/>
      <c r="F3" s="6"/>
      <c r="G3" s="6"/>
      <c r="H3" s="5"/>
      <c r="I3" s="7"/>
      <c r="J3" s="5"/>
      <c r="K3" s="5"/>
    </row>
    <row r="4" spans="2:19" s="2" customFormat="1" ht="24" customHeight="1" x14ac:dyDescent="0.25">
      <c r="B4" s="165" t="s">
        <v>0</v>
      </c>
      <c r="C4" s="167" t="s">
        <v>1</v>
      </c>
      <c r="D4" s="167" t="s">
        <v>3</v>
      </c>
      <c r="E4" s="169" t="s">
        <v>2</v>
      </c>
      <c r="F4" s="171" t="s">
        <v>9</v>
      </c>
      <c r="G4" s="173" t="s">
        <v>11</v>
      </c>
      <c r="H4" s="175" t="s">
        <v>4</v>
      </c>
      <c r="I4" s="177" t="s">
        <v>5</v>
      </c>
      <c r="J4" s="179" t="s">
        <v>10</v>
      </c>
      <c r="K4" s="180"/>
      <c r="N4" s="122" t="s">
        <v>40</v>
      </c>
      <c r="O4" s="123" t="s">
        <v>52</v>
      </c>
      <c r="P4" s="123"/>
      <c r="Q4" s="123"/>
      <c r="R4" s="138"/>
    </row>
    <row r="5" spans="2:19" s="2" customFormat="1" ht="24" customHeight="1" thickBot="1" x14ac:dyDescent="0.3">
      <c r="B5" s="166"/>
      <c r="C5" s="168"/>
      <c r="D5" s="168"/>
      <c r="E5" s="170"/>
      <c r="F5" s="172"/>
      <c r="G5" s="174"/>
      <c r="H5" s="176"/>
      <c r="I5" s="178"/>
      <c r="J5" s="78" t="s">
        <v>6</v>
      </c>
      <c r="K5" s="58" t="s">
        <v>7</v>
      </c>
      <c r="N5" s="124" t="s">
        <v>42</v>
      </c>
      <c r="O5" s="125" t="s">
        <v>53</v>
      </c>
      <c r="P5" s="126"/>
      <c r="Q5" s="126"/>
      <c r="R5" s="139"/>
    </row>
    <row r="6" spans="2:19" ht="24" customHeight="1" thickBot="1" x14ac:dyDescent="0.3">
      <c r="B6" s="63">
        <v>1</v>
      </c>
      <c r="C6" s="55" t="s">
        <v>19</v>
      </c>
      <c r="D6" s="64" t="s">
        <v>20</v>
      </c>
      <c r="E6" s="65" t="s">
        <v>31</v>
      </c>
      <c r="F6" s="66">
        <v>600000</v>
      </c>
      <c r="G6" s="67">
        <v>462</v>
      </c>
      <c r="H6" s="68">
        <v>16.100000000000001</v>
      </c>
      <c r="I6" s="76">
        <v>195</v>
      </c>
      <c r="J6" s="79">
        <f>I6/G6*10000</f>
        <v>4220.7792207792209</v>
      </c>
      <c r="K6" s="69">
        <f>(100-H6)/87*J6</f>
        <v>4070.383639349157</v>
      </c>
      <c r="N6" s="181" t="s">
        <v>43</v>
      </c>
      <c r="O6" s="127" t="s">
        <v>55</v>
      </c>
      <c r="P6" s="127" t="s">
        <v>44</v>
      </c>
      <c r="Q6" s="127" t="s">
        <v>57</v>
      </c>
      <c r="R6" s="128" t="s">
        <v>56</v>
      </c>
      <c r="S6" s="136"/>
    </row>
    <row r="7" spans="2:19" ht="24" customHeight="1" x14ac:dyDescent="0.25">
      <c r="B7" s="26">
        <v>2</v>
      </c>
      <c r="C7" s="158" t="s">
        <v>21</v>
      </c>
      <c r="D7" s="27" t="s">
        <v>23</v>
      </c>
      <c r="E7" s="71" t="s">
        <v>24</v>
      </c>
      <c r="F7" s="36">
        <v>450000</v>
      </c>
      <c r="G7" s="28">
        <v>462</v>
      </c>
      <c r="H7" s="29">
        <v>13.4</v>
      </c>
      <c r="I7" s="42">
        <v>175</v>
      </c>
      <c r="J7" s="47">
        <f t="shared" ref="J7:J15" si="0">I7/G7*10000</f>
        <v>3787.878787878788</v>
      </c>
      <c r="K7" s="30">
        <f t="shared" ref="K7:K15" si="1">(100-H7)/87*J7</f>
        <v>3770.4632532218739</v>
      </c>
      <c r="N7" s="182"/>
      <c r="O7" s="131" t="s">
        <v>61</v>
      </c>
      <c r="P7" s="131" t="s">
        <v>58</v>
      </c>
      <c r="Q7" s="131" t="s">
        <v>59</v>
      </c>
      <c r="R7" s="132" t="s">
        <v>60</v>
      </c>
      <c r="S7" s="136"/>
    </row>
    <row r="8" spans="2:19" ht="24" customHeight="1" thickBot="1" x14ac:dyDescent="0.3">
      <c r="B8" s="31">
        <v>3</v>
      </c>
      <c r="C8" s="160"/>
      <c r="D8" s="72" t="s">
        <v>22</v>
      </c>
      <c r="E8" s="73" t="s">
        <v>30</v>
      </c>
      <c r="F8" s="38">
        <v>500000</v>
      </c>
      <c r="G8" s="33">
        <v>462</v>
      </c>
      <c r="H8" s="34">
        <v>13.9</v>
      </c>
      <c r="I8" s="44">
        <v>146</v>
      </c>
      <c r="J8" s="49">
        <f t="shared" si="0"/>
        <v>3160.1731601731603</v>
      </c>
      <c r="K8" s="35">
        <f t="shared" si="1"/>
        <v>3127.4817136886104</v>
      </c>
      <c r="N8" s="181" t="s">
        <v>45</v>
      </c>
      <c r="O8" s="184" t="s">
        <v>62</v>
      </c>
      <c r="P8" s="184" t="s">
        <v>46</v>
      </c>
      <c r="Q8" s="129" t="s">
        <v>63</v>
      </c>
      <c r="R8" s="130" t="s">
        <v>64</v>
      </c>
    </row>
    <row r="9" spans="2:19" ht="24" customHeight="1" thickBot="1" x14ac:dyDescent="0.3">
      <c r="B9" s="63">
        <v>4</v>
      </c>
      <c r="C9" s="55" t="s">
        <v>25</v>
      </c>
      <c r="D9" s="55" t="s">
        <v>26</v>
      </c>
      <c r="E9" s="74" t="s">
        <v>32</v>
      </c>
      <c r="F9" s="66">
        <v>650000</v>
      </c>
      <c r="G9" s="67">
        <v>462</v>
      </c>
      <c r="H9" s="68">
        <v>14.1</v>
      </c>
      <c r="I9" s="76">
        <v>163</v>
      </c>
      <c r="J9" s="79">
        <f t="shared" si="0"/>
        <v>3528.1385281385278</v>
      </c>
      <c r="K9" s="69">
        <f t="shared" si="1"/>
        <v>3483.529880081604</v>
      </c>
      <c r="N9" s="183"/>
      <c r="O9" s="185"/>
      <c r="P9" s="185"/>
      <c r="Q9" s="131" t="s">
        <v>47</v>
      </c>
      <c r="R9" s="132" t="s">
        <v>65</v>
      </c>
    </row>
    <row r="10" spans="2:19" ht="24" customHeight="1" x14ac:dyDescent="0.25">
      <c r="B10" s="26">
        <v>5</v>
      </c>
      <c r="C10" s="158" t="s">
        <v>27</v>
      </c>
      <c r="D10" s="27" t="s">
        <v>28</v>
      </c>
      <c r="E10" s="71" t="s">
        <v>29</v>
      </c>
      <c r="F10" s="36">
        <v>600000</v>
      </c>
      <c r="G10" s="28">
        <v>462</v>
      </c>
      <c r="H10" s="29">
        <v>14.4</v>
      </c>
      <c r="I10" s="42">
        <v>124</v>
      </c>
      <c r="J10" s="47">
        <f t="shared" si="0"/>
        <v>2683.9826839826842</v>
      </c>
      <c r="K10" s="30">
        <f t="shared" si="1"/>
        <v>2640.7921580335374</v>
      </c>
      <c r="N10" s="124" t="s">
        <v>50</v>
      </c>
      <c r="O10" s="126" t="s">
        <v>54</v>
      </c>
      <c r="P10" s="126"/>
      <c r="Q10" s="126"/>
      <c r="R10" s="135"/>
    </row>
    <row r="11" spans="2:19" ht="24" customHeight="1" x14ac:dyDescent="0.25">
      <c r="B11" s="21">
        <v>6</v>
      </c>
      <c r="C11" s="159"/>
      <c r="D11" s="8" t="s">
        <v>33</v>
      </c>
      <c r="E11" s="39" t="s">
        <v>31</v>
      </c>
      <c r="F11" s="37">
        <v>550000</v>
      </c>
      <c r="G11" s="20">
        <v>462</v>
      </c>
      <c r="H11" s="9">
        <v>13.9</v>
      </c>
      <c r="I11" s="43">
        <v>161</v>
      </c>
      <c r="J11" s="48">
        <f t="shared" si="0"/>
        <v>3484.848484848485</v>
      </c>
      <c r="K11" s="22">
        <f t="shared" si="1"/>
        <v>3448.7983281086731</v>
      </c>
      <c r="N11" s="124" t="s">
        <v>51</v>
      </c>
      <c r="O11" s="126" t="s">
        <v>54</v>
      </c>
      <c r="P11" s="126"/>
      <c r="Q11" s="126"/>
      <c r="R11" s="135"/>
    </row>
    <row r="12" spans="2:19" ht="24" customHeight="1" x14ac:dyDescent="0.25">
      <c r="B12" s="21">
        <v>7</v>
      </c>
      <c r="C12" s="159"/>
      <c r="D12" s="8" t="s">
        <v>34</v>
      </c>
      <c r="E12" s="40" t="s">
        <v>31</v>
      </c>
      <c r="F12" s="37">
        <v>550000</v>
      </c>
      <c r="G12" s="20">
        <v>462</v>
      </c>
      <c r="H12" s="9">
        <v>14</v>
      </c>
      <c r="I12" s="43">
        <v>184</v>
      </c>
      <c r="J12" s="48">
        <f t="shared" si="0"/>
        <v>3982.6839826839828</v>
      </c>
      <c r="K12" s="22">
        <f t="shared" si="1"/>
        <v>3936.9060058715231</v>
      </c>
      <c r="N12" s="136"/>
      <c r="O12" s="136"/>
      <c r="P12" s="136"/>
      <c r="Q12" s="136"/>
      <c r="R12" s="140"/>
    </row>
    <row r="13" spans="2:19" ht="24" customHeight="1" x14ac:dyDescent="0.25">
      <c r="B13" s="21">
        <v>8</v>
      </c>
      <c r="C13" s="159"/>
      <c r="D13" s="8" t="s">
        <v>35</v>
      </c>
      <c r="E13" s="39" t="s">
        <v>31</v>
      </c>
      <c r="F13" s="37">
        <v>550000</v>
      </c>
      <c r="G13" s="20">
        <v>462</v>
      </c>
      <c r="H13" s="9">
        <v>13.8</v>
      </c>
      <c r="I13" s="43">
        <v>188</v>
      </c>
      <c r="J13" s="48">
        <f t="shared" si="0"/>
        <v>4069.2640692640693</v>
      </c>
      <c r="K13" s="22">
        <f t="shared" si="1"/>
        <v>4031.8455490869287</v>
      </c>
    </row>
    <row r="14" spans="2:19" ht="24" customHeight="1" x14ac:dyDescent="0.25">
      <c r="B14" s="21">
        <v>9</v>
      </c>
      <c r="C14" s="159"/>
      <c r="D14" s="8" t="s">
        <v>36</v>
      </c>
      <c r="E14" s="39" t="s">
        <v>24</v>
      </c>
      <c r="F14" s="37">
        <v>500000</v>
      </c>
      <c r="G14" s="20">
        <v>462</v>
      </c>
      <c r="H14" s="9">
        <v>13.6</v>
      </c>
      <c r="I14" s="43">
        <v>181</v>
      </c>
      <c r="J14" s="48">
        <f t="shared" si="0"/>
        <v>3917.7489177489178</v>
      </c>
      <c r="K14" s="22">
        <f t="shared" si="1"/>
        <v>3890.7299596954772</v>
      </c>
    </row>
    <row r="15" spans="2:19" ht="24" customHeight="1" thickBot="1" x14ac:dyDescent="0.3">
      <c r="B15" s="31">
        <v>10</v>
      </c>
      <c r="C15" s="160"/>
      <c r="D15" s="32" t="s">
        <v>37</v>
      </c>
      <c r="E15" s="41" t="s">
        <v>24</v>
      </c>
      <c r="F15" s="38">
        <v>500000</v>
      </c>
      <c r="G15" s="33">
        <v>462</v>
      </c>
      <c r="H15" s="34">
        <v>14.3</v>
      </c>
      <c r="I15" s="44">
        <v>200</v>
      </c>
      <c r="J15" s="49">
        <f t="shared" si="0"/>
        <v>4329.0043290043286</v>
      </c>
      <c r="K15" s="35">
        <f t="shared" si="1"/>
        <v>4264.3180574215057</v>
      </c>
    </row>
    <row r="16" spans="2:19" s="2" customFormat="1" ht="24" customHeight="1" thickBot="1" x14ac:dyDescent="0.3">
      <c r="B16" s="162" t="s">
        <v>8</v>
      </c>
      <c r="C16" s="163"/>
      <c r="D16" s="163"/>
      <c r="E16" s="164"/>
      <c r="F16" s="59"/>
      <c r="G16" s="60">
        <f>SUM(G6:G15)</f>
        <v>4620</v>
      </c>
      <c r="H16" s="61">
        <f>AVERAGE(H6:H15)</f>
        <v>14.15</v>
      </c>
      <c r="I16" s="77">
        <f>SUM(I6:I15)</f>
        <v>1717</v>
      </c>
      <c r="J16" s="80">
        <f>AVERAGE(J6:J15)</f>
        <v>3716.4502164502164</v>
      </c>
      <c r="K16" s="62">
        <f>AVERAGE(K6:K15)</f>
        <v>3666.524854455889</v>
      </c>
    </row>
    <row r="17" spans="2:3" ht="24" customHeight="1" x14ac:dyDescent="0.25">
      <c r="B17" s="161"/>
      <c r="C17" s="161"/>
    </row>
  </sheetData>
  <mergeCells count="18">
    <mergeCell ref="N6:N7"/>
    <mergeCell ref="N8:N9"/>
    <mergeCell ref="O8:O9"/>
    <mergeCell ref="P8:P9"/>
    <mergeCell ref="C7:C8"/>
    <mergeCell ref="C10:C15"/>
    <mergeCell ref="B17:C17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16:E16"/>
  </mergeCells>
  <pageMargins left="0" right="0" top="0" bottom="0" header="0" footer="0"/>
  <pageSetup paperSize="9" scale="70" orientation="landscape" r:id="rId1"/>
  <ignoredErrors>
    <ignoredError sqref="K5" numberStoredAsText="1"/>
    <ignoredError sqref="H16: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7"/>
  <sheetViews>
    <sheetView zoomScaleNormal="100" workbookViewId="0">
      <selection activeCell="R14" sqref="R14"/>
    </sheetView>
  </sheetViews>
  <sheetFormatPr defaultRowHeight="20.100000000000001" customHeight="1" x14ac:dyDescent="0.25"/>
  <cols>
    <col min="1" max="1" width="2.28515625" style="1" customWidth="1"/>
    <col min="2" max="2" width="9.140625" style="1" customWidth="1"/>
    <col min="3" max="3" width="14.85546875" style="1" customWidth="1"/>
    <col min="4" max="4" width="16" style="1" customWidth="1"/>
    <col min="5" max="5" width="11.5703125" style="1" customWidth="1"/>
    <col min="6" max="6" width="15.5703125" style="3" customWidth="1"/>
    <col min="7" max="7" width="13.28515625" style="3" customWidth="1"/>
    <col min="8" max="8" width="11.5703125" style="1" customWidth="1"/>
    <col min="9" max="9" width="12.7109375" style="4" customWidth="1"/>
    <col min="10" max="10" width="16.7109375" style="1" customWidth="1"/>
    <col min="11" max="11" width="19.5703125" style="1" customWidth="1"/>
    <col min="12" max="12" width="10.140625" style="1" customWidth="1"/>
    <col min="13" max="13" width="10" style="152" bestFit="1" customWidth="1"/>
    <col min="14" max="14" width="12.42578125" style="1" bestFit="1" customWidth="1"/>
    <col min="15" max="15" width="11.42578125" style="1" bestFit="1" customWidth="1"/>
    <col min="16" max="16" width="14.5703125" style="1" bestFit="1" customWidth="1"/>
    <col min="17" max="17" width="10.28515625" style="1" bestFit="1" customWidth="1"/>
    <col min="18" max="16384" width="9.140625" style="1"/>
  </cols>
  <sheetData>
    <row r="1" spans="2:17" ht="20.100000000000001" customHeight="1" thickBot="1" x14ac:dyDescent="0.3"/>
    <row r="2" spans="2:17" ht="20.100000000000001" customHeight="1" thickBot="1" x14ac:dyDescent="0.3">
      <c r="B2" s="162" t="s">
        <v>38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7" ht="20.100000000000001" customHeight="1" thickBot="1" x14ac:dyDescent="0.3">
      <c r="B3" s="5"/>
      <c r="C3" s="5"/>
      <c r="D3" s="5"/>
      <c r="E3" s="5"/>
      <c r="F3" s="6"/>
      <c r="G3" s="6"/>
      <c r="H3" s="5"/>
      <c r="I3" s="7"/>
      <c r="J3" s="5"/>
      <c r="K3" s="5"/>
    </row>
    <row r="4" spans="2:17" s="2" customFormat="1" ht="24" customHeight="1" x14ac:dyDescent="0.25">
      <c r="B4" s="165" t="s">
        <v>0</v>
      </c>
      <c r="C4" s="167" t="s">
        <v>1</v>
      </c>
      <c r="D4" s="167" t="s">
        <v>3</v>
      </c>
      <c r="E4" s="169" t="s">
        <v>2</v>
      </c>
      <c r="F4" s="171" t="s">
        <v>9</v>
      </c>
      <c r="G4" s="173" t="s">
        <v>11</v>
      </c>
      <c r="H4" s="175" t="s">
        <v>4</v>
      </c>
      <c r="I4" s="177" t="s">
        <v>5</v>
      </c>
      <c r="J4" s="179" t="s">
        <v>10</v>
      </c>
      <c r="K4" s="180"/>
      <c r="M4" s="153" t="s">
        <v>40</v>
      </c>
      <c r="N4" s="141" t="s">
        <v>88</v>
      </c>
      <c r="O4" s="141"/>
      <c r="P4" s="141"/>
      <c r="Q4" s="156"/>
    </row>
    <row r="5" spans="2:17" s="2" customFormat="1" ht="24" customHeight="1" thickBot="1" x14ac:dyDescent="0.3">
      <c r="B5" s="166"/>
      <c r="C5" s="168"/>
      <c r="D5" s="168"/>
      <c r="E5" s="170"/>
      <c r="F5" s="172"/>
      <c r="G5" s="174"/>
      <c r="H5" s="176"/>
      <c r="I5" s="178"/>
      <c r="J5" s="78" t="s">
        <v>6</v>
      </c>
      <c r="K5" s="58" t="s">
        <v>7</v>
      </c>
      <c r="M5" s="154" t="s">
        <v>42</v>
      </c>
      <c r="N5" s="125" t="s">
        <v>53</v>
      </c>
      <c r="O5" s="126"/>
      <c r="P5" s="126"/>
      <c r="Q5" s="157"/>
    </row>
    <row r="6" spans="2:17" ht="24" customHeight="1" thickBot="1" x14ac:dyDescent="0.3">
      <c r="B6" s="63">
        <v>1</v>
      </c>
      <c r="C6" s="55" t="s">
        <v>19</v>
      </c>
      <c r="D6" s="64" t="s">
        <v>20</v>
      </c>
      <c r="E6" s="65" t="s">
        <v>31</v>
      </c>
      <c r="F6" s="75">
        <v>600000</v>
      </c>
      <c r="G6" s="67">
        <v>540</v>
      </c>
      <c r="H6" s="68">
        <v>14.4</v>
      </c>
      <c r="I6" s="76">
        <v>178</v>
      </c>
      <c r="J6" s="79">
        <f>I6/G6*10000</f>
        <v>3296.2962962962961</v>
      </c>
      <c r="K6" s="69">
        <f>(100-H6)/87*J6</f>
        <v>3243.2524478501487</v>
      </c>
      <c r="M6" s="187" t="s">
        <v>43</v>
      </c>
      <c r="N6" s="186" t="s">
        <v>89</v>
      </c>
      <c r="O6" s="186" t="s">
        <v>68</v>
      </c>
      <c r="P6" s="150" t="s">
        <v>92</v>
      </c>
      <c r="Q6" s="149" t="s">
        <v>93</v>
      </c>
    </row>
    <row r="7" spans="2:17" ht="24" customHeight="1" x14ac:dyDescent="0.25">
      <c r="B7" s="26">
        <v>2</v>
      </c>
      <c r="C7" s="158" t="s">
        <v>21</v>
      </c>
      <c r="D7" s="27" t="s">
        <v>23</v>
      </c>
      <c r="E7" s="71" t="s">
        <v>24</v>
      </c>
      <c r="F7" s="47">
        <v>450000</v>
      </c>
      <c r="G7" s="28">
        <v>540</v>
      </c>
      <c r="H7" s="29">
        <v>14.2</v>
      </c>
      <c r="I7" s="42">
        <v>166</v>
      </c>
      <c r="J7" s="47">
        <f t="shared" ref="J7:J15" si="0">I7/G7*10000</f>
        <v>3074.0740740740739</v>
      </c>
      <c r="K7" s="30">
        <f t="shared" ref="K7:K15" si="1">(100-H7)/87*J7</f>
        <v>3031.6730523627075</v>
      </c>
      <c r="M7" s="188"/>
      <c r="N7" s="185"/>
      <c r="O7" s="185"/>
      <c r="P7" s="143" t="s">
        <v>90</v>
      </c>
      <c r="Q7" s="143" t="s">
        <v>91</v>
      </c>
    </row>
    <row r="8" spans="2:17" ht="24" customHeight="1" thickBot="1" x14ac:dyDescent="0.3">
      <c r="B8" s="31">
        <v>3</v>
      </c>
      <c r="C8" s="160"/>
      <c r="D8" s="72" t="s">
        <v>22</v>
      </c>
      <c r="E8" s="73" t="s">
        <v>30</v>
      </c>
      <c r="F8" s="49">
        <v>500000</v>
      </c>
      <c r="G8" s="33">
        <v>540</v>
      </c>
      <c r="H8" s="34">
        <v>14.5</v>
      </c>
      <c r="I8" s="44">
        <v>162</v>
      </c>
      <c r="J8" s="49">
        <f t="shared" si="0"/>
        <v>3000</v>
      </c>
      <c r="K8" s="35">
        <f t="shared" si="1"/>
        <v>2948.2758620689656</v>
      </c>
      <c r="M8" s="189" t="s">
        <v>45</v>
      </c>
      <c r="N8" s="184" t="s">
        <v>97</v>
      </c>
      <c r="O8" s="184" t="s">
        <v>46</v>
      </c>
      <c r="P8" s="142" t="s">
        <v>94</v>
      </c>
      <c r="Q8" s="130" t="s">
        <v>64</v>
      </c>
    </row>
    <row r="9" spans="2:17" ht="24" customHeight="1" thickBot="1" x14ac:dyDescent="0.3">
      <c r="B9" s="63">
        <v>4</v>
      </c>
      <c r="C9" s="55" t="s">
        <v>25</v>
      </c>
      <c r="D9" s="55" t="s">
        <v>26</v>
      </c>
      <c r="E9" s="74" t="s">
        <v>32</v>
      </c>
      <c r="F9" s="66">
        <v>650000</v>
      </c>
      <c r="G9" s="67">
        <v>540</v>
      </c>
      <c r="H9" s="68">
        <v>14.1</v>
      </c>
      <c r="I9" s="76">
        <v>195</v>
      </c>
      <c r="J9" s="79">
        <f t="shared" si="0"/>
        <v>3611.1111111111109</v>
      </c>
      <c r="K9" s="69">
        <f t="shared" si="1"/>
        <v>3565.4533844189018</v>
      </c>
      <c r="M9" s="188"/>
      <c r="N9" s="185"/>
      <c r="O9" s="185"/>
      <c r="P9" s="143" t="s">
        <v>95</v>
      </c>
      <c r="Q9" s="132" t="s">
        <v>65</v>
      </c>
    </row>
    <row r="10" spans="2:17" ht="24" customHeight="1" x14ac:dyDescent="0.25">
      <c r="B10" s="26">
        <v>5</v>
      </c>
      <c r="C10" s="158" t="s">
        <v>27</v>
      </c>
      <c r="D10" s="27" t="s">
        <v>28</v>
      </c>
      <c r="E10" s="71" t="s">
        <v>29</v>
      </c>
      <c r="F10" s="47">
        <v>600000</v>
      </c>
      <c r="G10" s="28">
        <v>540</v>
      </c>
      <c r="H10" s="29">
        <v>14.6</v>
      </c>
      <c r="I10" s="42">
        <v>188</v>
      </c>
      <c r="J10" s="47">
        <f t="shared" si="0"/>
        <v>3481.4814814814813</v>
      </c>
      <c r="K10" s="30">
        <f t="shared" si="1"/>
        <v>3417.4542358450408</v>
      </c>
      <c r="M10" s="154" t="s">
        <v>51</v>
      </c>
      <c r="N10" s="126" t="s">
        <v>96</v>
      </c>
      <c r="O10" s="126"/>
      <c r="P10" s="126"/>
      <c r="Q10" s="126"/>
    </row>
    <row r="11" spans="2:17" ht="24" customHeight="1" x14ac:dyDescent="0.25">
      <c r="B11" s="21">
        <v>6</v>
      </c>
      <c r="C11" s="159"/>
      <c r="D11" s="8" t="s">
        <v>33</v>
      </c>
      <c r="E11" s="39" t="s">
        <v>31</v>
      </c>
      <c r="F11" s="48">
        <v>550000</v>
      </c>
      <c r="G11" s="20">
        <v>540</v>
      </c>
      <c r="H11" s="9">
        <v>14</v>
      </c>
      <c r="I11" s="43">
        <v>217</v>
      </c>
      <c r="J11" s="48">
        <f t="shared" si="0"/>
        <v>4018.5185185185187</v>
      </c>
      <c r="K11" s="22">
        <f t="shared" si="1"/>
        <v>3972.3286504895705</v>
      </c>
    </row>
    <row r="12" spans="2:17" ht="24" customHeight="1" x14ac:dyDescent="0.25">
      <c r="B12" s="21">
        <v>7</v>
      </c>
      <c r="C12" s="159"/>
      <c r="D12" s="8" t="s">
        <v>34</v>
      </c>
      <c r="E12" s="40" t="s">
        <v>31</v>
      </c>
      <c r="F12" s="48">
        <v>550000</v>
      </c>
      <c r="G12" s="20">
        <v>540</v>
      </c>
      <c r="H12" s="9">
        <v>14.7</v>
      </c>
      <c r="I12" s="43">
        <v>197</v>
      </c>
      <c r="J12" s="48">
        <f t="shared" si="0"/>
        <v>3648.1481481481483</v>
      </c>
      <c r="K12" s="22">
        <f t="shared" si="1"/>
        <v>3576.8624946785862</v>
      </c>
    </row>
    <row r="13" spans="2:17" ht="24" customHeight="1" x14ac:dyDescent="0.25">
      <c r="B13" s="21">
        <v>8</v>
      </c>
      <c r="C13" s="159"/>
      <c r="D13" s="8" t="s">
        <v>35</v>
      </c>
      <c r="E13" s="39" t="s">
        <v>31</v>
      </c>
      <c r="F13" s="48">
        <v>550000</v>
      </c>
      <c r="G13" s="20">
        <v>540</v>
      </c>
      <c r="H13" s="9">
        <v>14.2</v>
      </c>
      <c r="I13" s="43">
        <v>195</v>
      </c>
      <c r="J13" s="48">
        <f t="shared" si="0"/>
        <v>3611.1111111111109</v>
      </c>
      <c r="K13" s="22">
        <f t="shared" si="1"/>
        <v>3561.3026819923366</v>
      </c>
    </row>
    <row r="14" spans="2:17" ht="24" customHeight="1" x14ac:dyDescent="0.25">
      <c r="B14" s="21">
        <v>9</v>
      </c>
      <c r="C14" s="159"/>
      <c r="D14" s="8" t="s">
        <v>36</v>
      </c>
      <c r="E14" s="39" t="s">
        <v>24</v>
      </c>
      <c r="F14" s="48">
        <v>500000</v>
      </c>
      <c r="G14" s="20">
        <v>540</v>
      </c>
      <c r="H14" s="9">
        <v>14.3</v>
      </c>
      <c r="I14" s="43">
        <v>202</v>
      </c>
      <c r="J14" s="48">
        <f t="shared" si="0"/>
        <v>3740.7407407407404</v>
      </c>
      <c r="K14" s="22">
        <f t="shared" si="1"/>
        <v>3684.8446147296718</v>
      </c>
    </row>
    <row r="15" spans="2:17" ht="24" customHeight="1" thickBot="1" x14ac:dyDescent="0.3">
      <c r="B15" s="31">
        <v>10</v>
      </c>
      <c r="C15" s="160"/>
      <c r="D15" s="32" t="s">
        <v>37</v>
      </c>
      <c r="E15" s="41" t="s">
        <v>24</v>
      </c>
      <c r="F15" s="49">
        <v>500000</v>
      </c>
      <c r="G15" s="33">
        <v>540</v>
      </c>
      <c r="H15" s="34">
        <v>15</v>
      </c>
      <c r="I15" s="44">
        <v>194</v>
      </c>
      <c r="J15" s="49">
        <f t="shared" si="0"/>
        <v>3592.5925925925926</v>
      </c>
      <c r="K15" s="35">
        <f t="shared" si="1"/>
        <v>3510.004257130694</v>
      </c>
    </row>
    <row r="16" spans="2:17" s="2" customFormat="1" ht="24" customHeight="1" thickBot="1" x14ac:dyDescent="0.3">
      <c r="B16" s="162" t="s">
        <v>8</v>
      </c>
      <c r="C16" s="163"/>
      <c r="D16" s="163"/>
      <c r="E16" s="164"/>
      <c r="F16" s="59"/>
      <c r="G16" s="60">
        <f>SUM(G6:G15)</f>
        <v>5400</v>
      </c>
      <c r="H16" s="61">
        <f>AVERAGE(H6:H15)</f>
        <v>14.4</v>
      </c>
      <c r="I16" s="77">
        <f>SUM(I6:I15)</f>
        <v>1894</v>
      </c>
      <c r="J16" s="80">
        <f>AVERAGE(J6:J15)</f>
        <v>3507.4074074074074</v>
      </c>
      <c r="K16" s="62">
        <f>AVERAGE(K6:K15)</f>
        <v>3451.1451681566623</v>
      </c>
      <c r="M16" s="155"/>
    </row>
    <row r="17" spans="2:3" ht="24" customHeight="1" x14ac:dyDescent="0.25">
      <c r="B17" s="161"/>
      <c r="C17" s="161"/>
    </row>
  </sheetData>
  <mergeCells count="20">
    <mergeCell ref="O6:O7"/>
    <mergeCell ref="N6:N7"/>
    <mergeCell ref="M6:M7"/>
    <mergeCell ref="M8:M9"/>
    <mergeCell ref="N8:N9"/>
    <mergeCell ref="O8:O9"/>
    <mergeCell ref="C7:C8"/>
    <mergeCell ref="C10:C15"/>
    <mergeCell ref="B17:C17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16:E16"/>
  </mergeCells>
  <pageMargins left="0" right="0" top="0" bottom="0" header="0" footer="0"/>
  <pageSetup paperSize="9" scale="65" orientation="landscape" r:id="rId1"/>
  <colBreaks count="1" manualBreakCount="1">
    <brk id="17" max="16" man="1"/>
  </colBreaks>
  <ignoredErrors>
    <ignoredError sqref="H16:I16" formula="1"/>
    <ignoredError sqref="K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"/>
  <sheetViews>
    <sheetView zoomScaleNormal="100" workbookViewId="0">
      <selection activeCell="U14" sqref="U14"/>
    </sheetView>
  </sheetViews>
  <sheetFormatPr defaultRowHeight="20.100000000000001" customHeight="1" x14ac:dyDescent="0.25"/>
  <cols>
    <col min="1" max="1" width="2.28515625" style="1" customWidth="1"/>
    <col min="2" max="2" width="9.140625" style="1" customWidth="1"/>
    <col min="3" max="3" width="12.85546875" style="1" customWidth="1"/>
    <col min="4" max="4" width="13.42578125" style="1" customWidth="1"/>
    <col min="5" max="5" width="11.5703125" style="1" customWidth="1"/>
    <col min="6" max="6" width="15.5703125" style="3" customWidth="1"/>
    <col min="7" max="7" width="11.5703125" style="3" customWidth="1"/>
    <col min="8" max="8" width="9.85546875" style="1" bestFit="1" customWidth="1"/>
    <col min="9" max="9" width="10.5703125" style="4" customWidth="1"/>
    <col min="10" max="10" width="15.5703125" style="1" customWidth="1"/>
    <col min="11" max="11" width="15.42578125" style="1" customWidth="1"/>
    <col min="12" max="12" width="3.85546875" style="1" customWidth="1"/>
    <col min="13" max="13" width="9.140625" style="1"/>
    <col min="14" max="14" width="10" style="1" bestFit="1" customWidth="1"/>
    <col min="15" max="15" width="12.42578125" style="1" bestFit="1" customWidth="1"/>
    <col min="16" max="16" width="14.28515625" style="1" bestFit="1" customWidth="1"/>
    <col min="17" max="17" width="14.5703125" style="1" bestFit="1" customWidth="1"/>
    <col min="18" max="18" width="10.28515625" style="134" bestFit="1" customWidth="1"/>
    <col min="19" max="16384" width="9.140625" style="1"/>
  </cols>
  <sheetData>
    <row r="1" spans="2:19" ht="20.100000000000001" customHeight="1" thickBot="1" x14ac:dyDescent="0.3"/>
    <row r="2" spans="2:19" ht="20.100000000000001" customHeight="1" thickBot="1" x14ac:dyDescent="0.3">
      <c r="B2" s="162" t="s">
        <v>18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9" ht="20.100000000000001" customHeight="1" thickBot="1" x14ac:dyDescent="0.3">
      <c r="B3" s="5"/>
      <c r="C3" s="5"/>
      <c r="D3" s="5"/>
      <c r="E3" s="5"/>
      <c r="F3" s="6"/>
      <c r="G3" s="6"/>
      <c r="H3" s="5"/>
      <c r="I3" s="7"/>
      <c r="J3" s="5"/>
      <c r="K3" s="5"/>
      <c r="N3" s="136"/>
      <c r="O3" s="136"/>
      <c r="P3" s="136"/>
      <c r="Q3" s="136"/>
      <c r="R3" s="140"/>
      <c r="S3" s="136"/>
    </row>
    <row r="4" spans="2:19" s="2" customFormat="1" ht="24" customHeight="1" x14ac:dyDescent="0.25">
      <c r="B4" s="165" t="s">
        <v>0</v>
      </c>
      <c r="C4" s="167" t="s">
        <v>1</v>
      </c>
      <c r="D4" s="167" t="s">
        <v>3</v>
      </c>
      <c r="E4" s="169" t="s">
        <v>2</v>
      </c>
      <c r="F4" s="171" t="s">
        <v>9</v>
      </c>
      <c r="G4" s="173" t="s">
        <v>11</v>
      </c>
      <c r="H4" s="175" t="s">
        <v>4</v>
      </c>
      <c r="I4" s="177" t="s">
        <v>5</v>
      </c>
      <c r="J4" s="179" t="s">
        <v>10</v>
      </c>
      <c r="K4" s="180"/>
      <c r="N4" s="122" t="s">
        <v>40</v>
      </c>
      <c r="O4" s="137" t="s">
        <v>41</v>
      </c>
      <c r="P4" s="137"/>
      <c r="Q4" s="137"/>
      <c r="R4" s="138"/>
      <c r="S4" s="147"/>
    </row>
    <row r="5" spans="2:19" s="2" customFormat="1" ht="24" customHeight="1" thickBot="1" x14ac:dyDescent="0.3">
      <c r="B5" s="190"/>
      <c r="C5" s="191"/>
      <c r="D5" s="191"/>
      <c r="E5" s="192"/>
      <c r="F5" s="193"/>
      <c r="G5" s="194"/>
      <c r="H5" s="195"/>
      <c r="I5" s="196"/>
      <c r="J5" s="46" t="s">
        <v>6</v>
      </c>
      <c r="K5" s="23" t="s">
        <v>7</v>
      </c>
      <c r="N5" s="124" t="s">
        <v>42</v>
      </c>
      <c r="O5" s="125" t="s">
        <v>66</v>
      </c>
      <c r="P5" s="126"/>
      <c r="Q5" s="126"/>
      <c r="R5" s="139"/>
      <c r="S5" s="147"/>
    </row>
    <row r="6" spans="2:19" ht="24" customHeight="1" thickBot="1" x14ac:dyDescent="0.3">
      <c r="B6" s="85">
        <v>1</v>
      </c>
      <c r="C6" s="86" t="s">
        <v>19</v>
      </c>
      <c r="D6" s="87" t="s">
        <v>20</v>
      </c>
      <c r="E6" s="88" t="s">
        <v>31</v>
      </c>
      <c r="F6" s="89">
        <v>600000</v>
      </c>
      <c r="G6" s="90">
        <v>780</v>
      </c>
      <c r="H6" s="91">
        <v>18.8</v>
      </c>
      <c r="I6" s="92">
        <v>388</v>
      </c>
      <c r="J6" s="89">
        <f>I6/G6*10000</f>
        <v>4974.3589743589746</v>
      </c>
      <c r="K6" s="93">
        <f>(100-H6)/87*J6</f>
        <v>4642.735042735043</v>
      </c>
      <c r="N6" s="183" t="s">
        <v>43</v>
      </c>
      <c r="O6" s="186" t="s">
        <v>67</v>
      </c>
      <c r="P6" s="186" t="s">
        <v>68</v>
      </c>
      <c r="Q6" s="148" t="s">
        <v>87</v>
      </c>
      <c r="R6" s="149" t="s">
        <v>69</v>
      </c>
      <c r="S6" s="136"/>
    </row>
    <row r="7" spans="2:19" ht="24" customHeight="1" x14ac:dyDescent="0.25">
      <c r="B7" s="26">
        <v>2</v>
      </c>
      <c r="C7" s="197" t="s">
        <v>21</v>
      </c>
      <c r="D7" s="70" t="s">
        <v>22</v>
      </c>
      <c r="E7" s="94" t="s">
        <v>30</v>
      </c>
      <c r="F7" s="47">
        <v>500000</v>
      </c>
      <c r="G7" s="28">
        <v>780</v>
      </c>
      <c r="H7" s="29">
        <v>13</v>
      </c>
      <c r="I7" s="42">
        <v>366</v>
      </c>
      <c r="J7" s="47">
        <f t="shared" ref="J7:J15" si="0">I7/G7*10000</f>
        <v>4692.3076923076924</v>
      </c>
      <c r="K7" s="30">
        <f t="shared" ref="K7:K15" si="1">(100-H7)/87*J7</f>
        <v>4692.3076923076924</v>
      </c>
      <c r="N7" s="182"/>
      <c r="O7" s="185"/>
      <c r="P7" s="185"/>
      <c r="Q7" s="131" t="s">
        <v>70</v>
      </c>
      <c r="R7" s="132" t="s">
        <v>71</v>
      </c>
      <c r="S7" s="136"/>
    </row>
    <row r="8" spans="2:19" ht="24" customHeight="1" thickBot="1" x14ac:dyDescent="0.3">
      <c r="B8" s="31">
        <v>3</v>
      </c>
      <c r="C8" s="198"/>
      <c r="D8" s="72" t="s">
        <v>23</v>
      </c>
      <c r="E8" s="95" t="s">
        <v>24</v>
      </c>
      <c r="F8" s="49">
        <v>450000</v>
      </c>
      <c r="G8" s="33">
        <v>780</v>
      </c>
      <c r="H8" s="34">
        <v>13.7</v>
      </c>
      <c r="I8" s="44">
        <v>347</v>
      </c>
      <c r="J8" s="49">
        <f t="shared" si="0"/>
        <v>4448.7179487179483</v>
      </c>
      <c r="K8" s="35">
        <f t="shared" si="1"/>
        <v>4412.9236663719421</v>
      </c>
      <c r="N8" s="183" t="s">
        <v>45</v>
      </c>
      <c r="O8" s="186" t="s">
        <v>72</v>
      </c>
      <c r="P8" s="186" t="s">
        <v>46</v>
      </c>
      <c r="Q8" s="148" t="s">
        <v>63</v>
      </c>
      <c r="R8" s="149" t="s">
        <v>73</v>
      </c>
      <c r="S8" s="136"/>
    </row>
    <row r="9" spans="2:19" ht="24" customHeight="1" thickBot="1" x14ac:dyDescent="0.3">
      <c r="B9" s="63">
        <v>4</v>
      </c>
      <c r="C9" s="56" t="s">
        <v>25</v>
      </c>
      <c r="D9" s="56" t="s">
        <v>26</v>
      </c>
      <c r="E9" s="96" t="s">
        <v>32</v>
      </c>
      <c r="F9" s="79">
        <v>650000</v>
      </c>
      <c r="G9" s="67">
        <v>780</v>
      </c>
      <c r="H9" s="68">
        <v>13.4</v>
      </c>
      <c r="I9" s="76">
        <v>351</v>
      </c>
      <c r="J9" s="79">
        <f t="shared" si="0"/>
        <v>4500</v>
      </c>
      <c r="K9" s="69">
        <f t="shared" si="1"/>
        <v>4479.3103448275861</v>
      </c>
      <c r="N9" s="183"/>
      <c r="O9" s="186"/>
      <c r="P9" s="186"/>
      <c r="Q9" s="148" t="s">
        <v>74</v>
      </c>
      <c r="R9" s="149" t="s">
        <v>65</v>
      </c>
      <c r="S9" s="136"/>
    </row>
    <row r="10" spans="2:19" ht="24" customHeight="1" x14ac:dyDescent="0.25">
      <c r="B10" s="26">
        <v>5</v>
      </c>
      <c r="C10" s="197" t="s">
        <v>27</v>
      </c>
      <c r="D10" s="70" t="s">
        <v>28</v>
      </c>
      <c r="E10" s="94" t="s">
        <v>29</v>
      </c>
      <c r="F10" s="47">
        <v>600000</v>
      </c>
      <c r="G10" s="28">
        <v>780</v>
      </c>
      <c r="H10" s="29">
        <v>12.8</v>
      </c>
      <c r="I10" s="42">
        <v>346</v>
      </c>
      <c r="J10" s="47">
        <f t="shared" si="0"/>
        <v>4435.8974358974356</v>
      </c>
      <c r="K10" s="30">
        <f t="shared" si="1"/>
        <v>4446.0949012673145</v>
      </c>
      <c r="N10" s="183"/>
      <c r="O10" s="186" t="s">
        <v>75</v>
      </c>
      <c r="P10" s="186" t="s">
        <v>76</v>
      </c>
      <c r="Q10" s="148" t="s">
        <v>77</v>
      </c>
      <c r="R10" s="149" t="s">
        <v>78</v>
      </c>
    </row>
    <row r="11" spans="2:19" ht="24" customHeight="1" x14ac:dyDescent="0.25">
      <c r="B11" s="21">
        <v>6</v>
      </c>
      <c r="C11" s="199"/>
      <c r="D11" s="57" t="s">
        <v>33</v>
      </c>
      <c r="E11" s="81" t="s">
        <v>31</v>
      </c>
      <c r="F11" s="48">
        <v>550000</v>
      </c>
      <c r="G11" s="20">
        <v>780</v>
      </c>
      <c r="H11" s="9">
        <v>13.3</v>
      </c>
      <c r="I11" s="43">
        <v>332</v>
      </c>
      <c r="J11" s="48">
        <f t="shared" si="0"/>
        <v>4256.4102564102559</v>
      </c>
      <c r="K11" s="22">
        <f t="shared" si="1"/>
        <v>4241.7329796640133</v>
      </c>
      <c r="N11" s="183"/>
      <c r="O11" s="186"/>
      <c r="P11" s="186"/>
      <c r="Q11" s="148" t="s">
        <v>79</v>
      </c>
      <c r="R11" s="149" t="s">
        <v>80</v>
      </c>
    </row>
    <row r="12" spans="2:19" ht="24" customHeight="1" x14ac:dyDescent="0.25">
      <c r="B12" s="21">
        <v>7</v>
      </c>
      <c r="C12" s="199"/>
      <c r="D12" s="57" t="s">
        <v>34</v>
      </c>
      <c r="E12" s="82" t="s">
        <v>31</v>
      </c>
      <c r="F12" s="48">
        <v>550000</v>
      </c>
      <c r="G12" s="20">
        <v>780</v>
      </c>
      <c r="H12" s="9">
        <v>12.9</v>
      </c>
      <c r="I12" s="43">
        <v>372</v>
      </c>
      <c r="J12" s="48">
        <f t="shared" si="0"/>
        <v>4769.2307692307695</v>
      </c>
      <c r="K12" s="22">
        <f t="shared" si="1"/>
        <v>4774.7126436781609</v>
      </c>
      <c r="N12" s="183"/>
      <c r="O12" s="186"/>
      <c r="P12" s="186"/>
      <c r="Q12" s="148" t="s">
        <v>48</v>
      </c>
      <c r="R12" s="149" t="s">
        <v>49</v>
      </c>
    </row>
    <row r="13" spans="2:19" ht="24" customHeight="1" x14ac:dyDescent="0.25">
      <c r="B13" s="21">
        <v>8</v>
      </c>
      <c r="C13" s="199"/>
      <c r="D13" s="57" t="s">
        <v>35</v>
      </c>
      <c r="E13" s="81" t="s">
        <v>31</v>
      </c>
      <c r="F13" s="48">
        <v>550000</v>
      </c>
      <c r="G13" s="20">
        <v>780</v>
      </c>
      <c r="H13" s="9">
        <v>13.8</v>
      </c>
      <c r="I13" s="43">
        <v>348</v>
      </c>
      <c r="J13" s="48">
        <f t="shared" si="0"/>
        <v>4461.5384615384619</v>
      </c>
      <c r="K13" s="22">
        <f t="shared" si="1"/>
        <v>4420.5128205128212</v>
      </c>
      <c r="N13" s="183"/>
      <c r="O13" s="151" t="s">
        <v>81</v>
      </c>
      <c r="P13" s="151" t="s">
        <v>82</v>
      </c>
      <c r="Q13" s="148" t="s">
        <v>77</v>
      </c>
      <c r="R13" s="149" t="s">
        <v>78</v>
      </c>
    </row>
    <row r="14" spans="2:19" ht="24" customHeight="1" x14ac:dyDescent="0.25">
      <c r="B14" s="21">
        <v>9</v>
      </c>
      <c r="C14" s="199"/>
      <c r="D14" s="57" t="s">
        <v>36</v>
      </c>
      <c r="E14" s="81" t="s">
        <v>24</v>
      </c>
      <c r="F14" s="48">
        <v>500000</v>
      </c>
      <c r="G14" s="20">
        <v>780</v>
      </c>
      <c r="H14" s="9">
        <v>13.2</v>
      </c>
      <c r="I14" s="43">
        <v>384</v>
      </c>
      <c r="J14" s="48">
        <f t="shared" si="0"/>
        <v>4923.0769230769238</v>
      </c>
      <c r="K14" s="22">
        <f t="shared" si="1"/>
        <v>4911.7595048629537</v>
      </c>
      <c r="N14" s="182"/>
      <c r="O14" s="145" t="s">
        <v>83</v>
      </c>
      <c r="P14" s="145" t="s">
        <v>84</v>
      </c>
      <c r="Q14" s="145" t="s">
        <v>85</v>
      </c>
      <c r="R14" s="146" t="s">
        <v>78</v>
      </c>
    </row>
    <row r="15" spans="2:19" ht="24" customHeight="1" thickBot="1" x14ac:dyDescent="0.3">
      <c r="B15" s="31">
        <v>10</v>
      </c>
      <c r="C15" s="198"/>
      <c r="D15" s="32" t="s">
        <v>37</v>
      </c>
      <c r="E15" s="83" t="s">
        <v>24</v>
      </c>
      <c r="F15" s="49">
        <v>500000</v>
      </c>
      <c r="G15" s="33">
        <v>780</v>
      </c>
      <c r="H15" s="34">
        <v>14</v>
      </c>
      <c r="I15" s="44">
        <v>398</v>
      </c>
      <c r="J15" s="49">
        <f t="shared" si="0"/>
        <v>5102.5641025641025</v>
      </c>
      <c r="K15" s="35">
        <f t="shared" si="1"/>
        <v>5043.9139404656644</v>
      </c>
      <c r="N15" s="124" t="s">
        <v>50</v>
      </c>
      <c r="O15" s="126" t="s">
        <v>86</v>
      </c>
      <c r="P15" s="133"/>
      <c r="Q15" s="133"/>
      <c r="R15" s="144"/>
    </row>
    <row r="16" spans="2:19" s="2" customFormat="1" ht="24" customHeight="1" thickBot="1" x14ac:dyDescent="0.3">
      <c r="B16" s="162" t="s">
        <v>8</v>
      </c>
      <c r="C16" s="163"/>
      <c r="D16" s="163"/>
      <c r="E16" s="164"/>
      <c r="F16" s="84"/>
      <c r="G16" s="24">
        <f>SUM(G6:G15)</f>
        <v>7800</v>
      </c>
      <c r="H16" s="25">
        <f>AVERAGE(H6:H15)</f>
        <v>13.89</v>
      </c>
      <c r="I16" s="45">
        <f>SUM(I6:I15)</f>
        <v>3632</v>
      </c>
      <c r="J16" s="80">
        <f>AVERAGE(J6:J15)</f>
        <v>4656.4102564102568</v>
      </c>
      <c r="K16" s="62">
        <f>AVERAGE(K6:K15)</f>
        <v>4606.6003536693188</v>
      </c>
      <c r="N16" s="124" t="s">
        <v>51</v>
      </c>
      <c r="O16" s="126" t="s">
        <v>86</v>
      </c>
      <c r="P16" s="133"/>
      <c r="Q16" s="133"/>
      <c r="R16" s="144"/>
    </row>
    <row r="17" spans="2:3" ht="24" customHeight="1" x14ac:dyDescent="0.25">
      <c r="B17" s="161"/>
      <c r="C17" s="161"/>
    </row>
  </sheetData>
  <mergeCells count="22">
    <mergeCell ref="B17:C17"/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C7:C8"/>
    <mergeCell ref="C10:C15"/>
    <mergeCell ref="B16:E16"/>
    <mergeCell ref="N6:N7"/>
    <mergeCell ref="O6:O7"/>
    <mergeCell ref="P6:P7"/>
    <mergeCell ref="P10:P12"/>
    <mergeCell ref="O10:O12"/>
    <mergeCell ref="N8:N14"/>
    <mergeCell ref="O8:O9"/>
    <mergeCell ref="P8:P9"/>
  </mergeCells>
  <pageMargins left="0" right="0" top="0" bottom="0" header="0" footer="0"/>
  <pageSetup paperSize="9" scale="71" orientation="landscape" r:id="rId1"/>
  <ignoredErrors>
    <ignoredError sqref="K5" numberStoredAsText="1"/>
    <ignoredError sqref="H16:I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Normal="100" workbookViewId="0">
      <selection activeCell="L15" sqref="L15"/>
    </sheetView>
  </sheetViews>
  <sheetFormatPr defaultRowHeight="15" x14ac:dyDescent="0.25"/>
  <cols>
    <col min="1" max="1" width="1.85546875" customWidth="1"/>
    <col min="2" max="2" width="6.28515625" customWidth="1"/>
    <col min="3" max="3" width="12.140625" customWidth="1"/>
    <col min="4" max="4" width="13.140625" customWidth="1"/>
    <col min="5" max="5" width="8.5703125" customWidth="1"/>
    <col min="6" max="8" width="15.7109375" customWidth="1"/>
    <col min="9" max="9" width="15.7109375" style="17" customWidth="1"/>
  </cols>
  <sheetData>
    <row r="1" spans="2:9" ht="33.75" customHeight="1" thickBot="1" x14ac:dyDescent="0.3"/>
    <row r="2" spans="2:9" ht="19.5" thickBot="1" x14ac:dyDescent="0.35">
      <c r="B2" s="218" t="s">
        <v>14</v>
      </c>
      <c r="C2" s="219"/>
      <c r="D2" s="219"/>
      <c r="E2" s="219"/>
      <c r="F2" s="219"/>
      <c r="G2" s="220"/>
      <c r="H2" s="200" t="s">
        <v>15</v>
      </c>
      <c r="I2" s="201"/>
    </row>
    <row r="3" spans="2:9" ht="16.5" thickBot="1" x14ac:dyDescent="0.3">
      <c r="B3" s="10"/>
      <c r="C3" s="10"/>
      <c r="D3" s="10"/>
      <c r="E3" s="10"/>
      <c r="F3" s="11"/>
      <c r="G3" s="11"/>
      <c r="H3" s="10"/>
      <c r="I3" s="12"/>
    </row>
    <row r="4" spans="2:9" ht="15" customHeight="1" x14ac:dyDescent="0.25">
      <c r="B4" s="204" t="s">
        <v>0</v>
      </c>
      <c r="C4" s="206" t="s">
        <v>1</v>
      </c>
      <c r="D4" s="206" t="s">
        <v>3</v>
      </c>
      <c r="E4" s="208" t="s">
        <v>2</v>
      </c>
      <c r="F4" s="210" t="s">
        <v>16</v>
      </c>
      <c r="G4" s="216" t="s">
        <v>17</v>
      </c>
      <c r="H4" s="212" t="s">
        <v>12</v>
      </c>
      <c r="I4" s="214" t="s">
        <v>13</v>
      </c>
    </row>
    <row r="5" spans="2:9" ht="15.75" customHeight="1" thickBot="1" x14ac:dyDescent="0.3">
      <c r="B5" s="205"/>
      <c r="C5" s="207"/>
      <c r="D5" s="207"/>
      <c r="E5" s="209"/>
      <c r="F5" s="211"/>
      <c r="G5" s="217"/>
      <c r="H5" s="213"/>
      <c r="I5" s="215"/>
    </row>
    <row r="6" spans="2:9" ht="16.5" thickBot="1" x14ac:dyDescent="0.3">
      <c r="B6" s="99">
        <v>1</v>
      </c>
      <c r="C6" s="56" t="s">
        <v>19</v>
      </c>
      <c r="D6" s="64" t="s">
        <v>20</v>
      </c>
      <c r="E6" s="101" t="s">
        <v>31</v>
      </c>
      <c r="F6" s="102">
        <v>4070.383639349157</v>
      </c>
      <c r="G6" s="103">
        <v>3243.2524478501487</v>
      </c>
      <c r="H6" s="104">
        <v>4642.735042735043</v>
      </c>
      <c r="I6" s="98">
        <f>AVERAGE(F6:H6)</f>
        <v>3985.4570433114495</v>
      </c>
    </row>
    <row r="7" spans="2:9" ht="15.75" x14ac:dyDescent="0.25">
      <c r="B7" s="13">
        <v>2</v>
      </c>
      <c r="C7" s="158" t="s">
        <v>21</v>
      </c>
      <c r="D7" s="70" t="s">
        <v>22</v>
      </c>
      <c r="E7" s="117" t="s">
        <v>31</v>
      </c>
      <c r="F7" s="105">
        <v>3127.4817136886104</v>
      </c>
      <c r="G7" s="106">
        <v>2948.2758620689656</v>
      </c>
      <c r="H7" s="107">
        <v>4692.3076923076924</v>
      </c>
      <c r="I7" s="51">
        <f t="shared" ref="I7:I15" si="0">AVERAGE(F7:H7)</f>
        <v>3589.3550893550891</v>
      </c>
    </row>
    <row r="8" spans="2:9" ht="16.5" thickBot="1" x14ac:dyDescent="0.3">
      <c r="B8" s="15">
        <v>3</v>
      </c>
      <c r="C8" s="160"/>
      <c r="D8" s="72" t="s">
        <v>23</v>
      </c>
      <c r="E8" s="118" t="s">
        <v>24</v>
      </c>
      <c r="F8" s="108">
        <v>3770.4632532218739</v>
      </c>
      <c r="G8" s="109">
        <v>3031.6730523627075</v>
      </c>
      <c r="H8" s="110">
        <v>4412.9236663719421</v>
      </c>
      <c r="I8" s="53">
        <f t="shared" si="0"/>
        <v>3738.3533239855078</v>
      </c>
    </row>
    <row r="9" spans="2:9" ht="16.5" thickBot="1" x14ac:dyDescent="0.3">
      <c r="B9" s="99">
        <v>4</v>
      </c>
      <c r="C9" s="56" t="s">
        <v>25</v>
      </c>
      <c r="D9" s="56" t="s">
        <v>26</v>
      </c>
      <c r="E9" s="101" t="s">
        <v>32</v>
      </c>
      <c r="F9" s="111">
        <v>3483.529880081604</v>
      </c>
      <c r="G9" s="112">
        <v>3565.4533844189018</v>
      </c>
      <c r="H9" s="113">
        <v>4479.3103448275861</v>
      </c>
      <c r="I9" s="100">
        <f t="shared" si="0"/>
        <v>3842.7645364426971</v>
      </c>
    </row>
    <row r="10" spans="2:9" ht="15.75" x14ac:dyDescent="0.25">
      <c r="B10" s="13">
        <v>5</v>
      </c>
      <c r="C10" s="158" t="s">
        <v>27</v>
      </c>
      <c r="D10" s="70" t="s">
        <v>28</v>
      </c>
      <c r="E10" s="117" t="s">
        <v>29</v>
      </c>
      <c r="F10" s="105">
        <v>2640.7921580335374</v>
      </c>
      <c r="G10" s="106">
        <v>3417.4542358450408</v>
      </c>
      <c r="H10" s="107">
        <v>4446.0949012673145</v>
      </c>
      <c r="I10" s="51">
        <f t="shared" si="0"/>
        <v>3501.4470983819642</v>
      </c>
    </row>
    <row r="11" spans="2:9" ht="15.75" x14ac:dyDescent="0.25">
      <c r="B11" s="14">
        <v>6</v>
      </c>
      <c r="C11" s="159"/>
      <c r="D11" s="57" t="s">
        <v>33</v>
      </c>
      <c r="E11" s="119" t="s">
        <v>31</v>
      </c>
      <c r="F11" s="114">
        <v>3448.7983281086731</v>
      </c>
      <c r="G11" s="115">
        <v>3972.3286504895705</v>
      </c>
      <c r="H11" s="116">
        <v>4241.7329796640133</v>
      </c>
      <c r="I11" s="52">
        <f t="shared" si="0"/>
        <v>3887.619986087419</v>
      </c>
    </row>
    <row r="12" spans="2:9" ht="15.75" x14ac:dyDescent="0.25">
      <c r="B12" s="14">
        <v>7</v>
      </c>
      <c r="C12" s="159"/>
      <c r="D12" s="57" t="s">
        <v>34</v>
      </c>
      <c r="E12" s="120" t="s">
        <v>31</v>
      </c>
      <c r="F12" s="114">
        <v>3936.9060058715231</v>
      </c>
      <c r="G12" s="115">
        <v>3576.8624946785862</v>
      </c>
      <c r="H12" s="116">
        <v>4774.7126436781609</v>
      </c>
      <c r="I12" s="52">
        <f t="shared" si="0"/>
        <v>4096.1603814094233</v>
      </c>
    </row>
    <row r="13" spans="2:9" ht="15.75" x14ac:dyDescent="0.25">
      <c r="B13" s="14">
        <v>8</v>
      </c>
      <c r="C13" s="159"/>
      <c r="D13" s="57" t="s">
        <v>35</v>
      </c>
      <c r="E13" s="119" t="s">
        <v>31</v>
      </c>
      <c r="F13" s="114">
        <v>4031.8455490869287</v>
      </c>
      <c r="G13" s="115">
        <v>3561.3026819923366</v>
      </c>
      <c r="H13" s="116">
        <v>4420.5128205128212</v>
      </c>
      <c r="I13" s="52">
        <f t="shared" si="0"/>
        <v>4004.5536838640292</v>
      </c>
    </row>
    <row r="14" spans="2:9" ht="15.75" x14ac:dyDescent="0.25">
      <c r="B14" s="14">
        <v>9</v>
      </c>
      <c r="C14" s="159"/>
      <c r="D14" s="57" t="s">
        <v>36</v>
      </c>
      <c r="E14" s="119" t="s">
        <v>24</v>
      </c>
      <c r="F14" s="114">
        <v>3890.7299596954772</v>
      </c>
      <c r="G14" s="115">
        <v>3684.8446147296718</v>
      </c>
      <c r="H14" s="116">
        <v>4911.7595048629537</v>
      </c>
      <c r="I14" s="52">
        <f t="shared" si="0"/>
        <v>4162.4446930960339</v>
      </c>
    </row>
    <row r="15" spans="2:9" ht="16.5" thickBot="1" x14ac:dyDescent="0.3">
      <c r="B15" s="15">
        <v>10</v>
      </c>
      <c r="C15" s="160"/>
      <c r="D15" s="32" t="s">
        <v>37</v>
      </c>
      <c r="E15" s="121" t="s">
        <v>24</v>
      </c>
      <c r="F15" s="108">
        <v>4264.3180574215057</v>
      </c>
      <c r="G15" s="109">
        <v>3510.004257130694</v>
      </c>
      <c r="H15" s="110">
        <v>5043.9139404656644</v>
      </c>
      <c r="I15" s="53">
        <f t="shared" si="0"/>
        <v>4272.7454183392883</v>
      </c>
    </row>
    <row r="16" spans="2:9" ht="27" customHeight="1" thickBot="1" x14ac:dyDescent="0.3">
      <c r="B16" s="202" t="s">
        <v>8</v>
      </c>
      <c r="C16" s="203"/>
      <c r="D16" s="203"/>
      <c r="E16" s="203"/>
      <c r="F16" s="97">
        <f>AVERAGE(F6:F15)</f>
        <v>3666.524854455889</v>
      </c>
      <c r="G16" s="19">
        <f t="shared" ref="G16:H16" si="1">AVERAGE(G6:G15)</f>
        <v>3451.1451681566623</v>
      </c>
      <c r="H16" s="50">
        <f t="shared" si="1"/>
        <v>4606.6003536693188</v>
      </c>
      <c r="I16" s="54">
        <v>3908</v>
      </c>
    </row>
    <row r="17" spans="2:9" ht="15.75" x14ac:dyDescent="0.25">
      <c r="B17" s="16"/>
      <c r="C17" s="16"/>
      <c r="D17" s="16"/>
      <c r="E17" s="16"/>
      <c r="F17" s="16"/>
      <c r="G17" s="16"/>
      <c r="H17" s="16"/>
      <c r="I17" s="18"/>
    </row>
    <row r="18" spans="2:9" ht="15.75" x14ac:dyDescent="0.25">
      <c r="B18" s="16"/>
      <c r="C18" s="16"/>
      <c r="D18" s="16"/>
      <c r="E18" s="16"/>
      <c r="F18" s="16"/>
      <c r="G18" s="16"/>
      <c r="H18" s="16"/>
      <c r="I18" s="18"/>
    </row>
  </sheetData>
  <mergeCells count="13">
    <mergeCell ref="C7:C8"/>
    <mergeCell ref="C10:C15"/>
    <mergeCell ref="H2:I2"/>
    <mergeCell ref="B16:E16"/>
    <mergeCell ref="B4:B5"/>
    <mergeCell ref="C4:C5"/>
    <mergeCell ref="D4:D5"/>
    <mergeCell ref="E4:E5"/>
    <mergeCell ref="F4:F5"/>
    <mergeCell ref="H4:H5"/>
    <mergeCell ref="I4:I5"/>
    <mergeCell ref="G4:G5"/>
    <mergeCell ref="B2:G2"/>
  </mergeCells>
  <pageMargins left="0" right="0" top="0" bottom="0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kladari</vt:lpstr>
      <vt:lpstr>štrpci</vt:lpstr>
      <vt:lpstr>draksenić</vt:lpstr>
      <vt:lpstr>zbirni prinosi</vt:lpstr>
      <vt:lpstr>draksenić!Print_Area</vt:lpstr>
      <vt:lpstr>kladari!Print_Area</vt:lpstr>
      <vt:lpstr>štrpci!Print_Area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2019-03-16T23:06:55Z</dcterms:modified>
</cp:coreProperties>
</file>